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Print_Titles" localSheetId="0">'Schedule'!$7:$7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, yyyy"/>
    <numFmt numFmtId="166" formatCode="0.0"/>
    <numFmt numFmtId="167" formatCode="m&quot;/&quot;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name val="Consolas"/>
      <sz val="9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9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8" customWidth="1" min="32" max="32"/>
    <col width="8" customWidth="1" min="33" max="33"/>
    <col width="8" customWidth="1" min="34" max="34"/>
    <col width="8" customWidth="1" min="35" max="35"/>
    <col width="11" customWidth="1" min="36" max="36"/>
  </cols>
  <sheetData>
    <row r="1">
      <c r="A1" s="1" t="inlineStr">
        <is>
          <t>DuPont 12-hour shift schedule</t>
        </is>
      </c>
    </row>
    <row r="2">
      <c r="A2" s="2" t="inlineStr">
        <is>
          <t>Four crews, 28-day cycle: 4 nights, 3 off, 3 days, 1 off, 3 nights, 3 off, 4 days, 7 off.</t>
        </is>
      </c>
    </row>
    <row r="3">
      <c r="A3" s="3" t="inlineStr">
        <is>
          <t>Start date (day 1 of your workweek)</t>
        </is>
      </c>
      <c r="B3" s="4" t="n">
        <v>46391</v>
      </c>
    </row>
    <row r="4">
      <c r="A4" s="3" t="inlineStr">
        <is>
          <t>Hours per shift</t>
        </is>
      </c>
      <c r="B4" s="5" t="n">
        <v>12</v>
      </c>
    </row>
    <row r="6">
      <c r="A6" s="6" t="inlineStr">
        <is>
          <t>Crew</t>
        </is>
      </c>
      <c r="B6" s="6" t="inlineStr">
        <is>
          <t>Pattern (D, E, N; - = off)</t>
        </is>
      </c>
      <c r="C6" s="6" t="inlineStr">
        <is>
          <t>Offset (days)</t>
        </is>
      </c>
      <c r="D6" s="6">
        <f>TEXT(D7,"ddd")</f>
        <v/>
      </c>
      <c r="E6" s="6">
        <f>TEXT(E7,"ddd")</f>
        <v/>
      </c>
      <c r="F6" s="6">
        <f>TEXT(F7,"ddd")</f>
        <v/>
      </c>
      <c r="G6" s="6">
        <f>TEXT(G7,"ddd")</f>
        <v/>
      </c>
      <c r="H6" s="6">
        <f>TEXT(H7,"ddd")</f>
        <v/>
      </c>
      <c r="I6" s="6">
        <f>TEXT(I7,"ddd")</f>
        <v/>
      </c>
      <c r="J6" s="6">
        <f>TEXT(J7,"ddd")</f>
        <v/>
      </c>
      <c r="K6" s="6">
        <f>TEXT(K7,"ddd")</f>
        <v/>
      </c>
      <c r="L6" s="6">
        <f>TEXT(L7,"ddd")</f>
        <v/>
      </c>
      <c r="M6" s="6">
        <f>TEXT(M7,"ddd")</f>
        <v/>
      </c>
      <c r="N6" s="6">
        <f>TEXT(N7,"ddd")</f>
        <v/>
      </c>
      <c r="O6" s="6">
        <f>TEXT(O7,"ddd")</f>
        <v/>
      </c>
      <c r="P6" s="6">
        <f>TEXT(P7,"ddd")</f>
        <v/>
      </c>
      <c r="Q6" s="6">
        <f>TEXT(Q7,"ddd")</f>
        <v/>
      </c>
      <c r="R6" s="6">
        <f>TEXT(R7,"ddd")</f>
        <v/>
      </c>
      <c r="S6" s="6">
        <f>TEXT(S7,"ddd")</f>
        <v/>
      </c>
      <c r="T6" s="6">
        <f>TEXT(T7,"ddd")</f>
        <v/>
      </c>
      <c r="U6" s="6">
        <f>TEXT(U7,"ddd")</f>
        <v/>
      </c>
      <c r="V6" s="6">
        <f>TEXT(V7,"ddd")</f>
        <v/>
      </c>
      <c r="W6" s="6">
        <f>TEXT(W7,"ddd")</f>
        <v/>
      </c>
      <c r="X6" s="6">
        <f>TEXT(X7,"ddd")</f>
        <v/>
      </c>
      <c r="Y6" s="6">
        <f>TEXT(Y7,"ddd")</f>
        <v/>
      </c>
      <c r="Z6" s="6">
        <f>TEXT(Z7,"ddd")</f>
        <v/>
      </c>
      <c r="AA6" s="6">
        <f>TEXT(AA7,"ddd")</f>
        <v/>
      </c>
      <c r="AB6" s="6">
        <f>TEXT(AB7,"ddd")</f>
        <v/>
      </c>
      <c r="AC6" s="6">
        <f>TEXT(AC7,"ddd")</f>
        <v/>
      </c>
      <c r="AD6" s="6">
        <f>TEXT(AD7,"ddd")</f>
        <v/>
      </c>
      <c r="AE6" s="6">
        <f>TEXT(AE7,"ddd")</f>
        <v/>
      </c>
      <c r="AF6" s="6" t="inlineStr">
        <is>
          <t>Week 1 hours</t>
        </is>
      </c>
      <c r="AG6" s="6" t="inlineStr">
        <is>
          <t>Week 2 hours</t>
        </is>
      </c>
      <c r="AH6" s="6" t="inlineStr">
        <is>
          <t>Week 3 hours</t>
        </is>
      </c>
      <c r="AI6" s="6" t="inlineStr">
        <is>
          <t>Week 4 hours</t>
        </is>
      </c>
      <c r="AJ6" s="6" t="inlineStr">
        <is>
          <t>FLSA overtime hours</t>
        </is>
      </c>
    </row>
    <row r="7">
      <c r="A7" s="6" t="inlineStr"/>
      <c r="B7" s="6" t="inlineStr"/>
      <c r="C7" s="6" t="inlineStr"/>
      <c r="D7" s="7">
        <f>$B$3+0</f>
        <v/>
      </c>
      <c r="E7" s="7">
        <f>$B$3+1</f>
        <v/>
      </c>
      <c r="F7" s="7">
        <f>$B$3+2</f>
        <v/>
      </c>
      <c r="G7" s="7">
        <f>$B$3+3</f>
        <v/>
      </c>
      <c r="H7" s="7">
        <f>$B$3+4</f>
        <v/>
      </c>
      <c r="I7" s="7">
        <f>$B$3+5</f>
        <v/>
      </c>
      <c r="J7" s="7">
        <f>$B$3+6</f>
        <v/>
      </c>
      <c r="K7" s="7">
        <f>$B$3+7</f>
        <v/>
      </c>
      <c r="L7" s="7">
        <f>$B$3+8</f>
        <v/>
      </c>
      <c r="M7" s="7">
        <f>$B$3+9</f>
        <v/>
      </c>
      <c r="N7" s="7">
        <f>$B$3+10</f>
        <v/>
      </c>
      <c r="O7" s="7">
        <f>$B$3+11</f>
        <v/>
      </c>
      <c r="P7" s="7">
        <f>$B$3+12</f>
        <v/>
      </c>
      <c r="Q7" s="7">
        <f>$B$3+13</f>
        <v/>
      </c>
      <c r="R7" s="7">
        <f>$B$3+14</f>
        <v/>
      </c>
      <c r="S7" s="7">
        <f>$B$3+15</f>
        <v/>
      </c>
      <c r="T7" s="7">
        <f>$B$3+16</f>
        <v/>
      </c>
      <c r="U7" s="7">
        <f>$B$3+17</f>
        <v/>
      </c>
      <c r="V7" s="7">
        <f>$B$3+18</f>
        <v/>
      </c>
      <c r="W7" s="7">
        <f>$B$3+19</f>
        <v/>
      </c>
      <c r="X7" s="7">
        <f>$B$3+20</f>
        <v/>
      </c>
      <c r="Y7" s="7">
        <f>$B$3+21</f>
        <v/>
      </c>
      <c r="Z7" s="7">
        <f>$B$3+22</f>
        <v/>
      </c>
      <c r="AA7" s="7">
        <f>$B$3+23</f>
        <v/>
      </c>
      <c r="AB7" s="7">
        <f>$B$3+24</f>
        <v/>
      </c>
      <c r="AC7" s="7">
        <f>$B$3+25</f>
        <v/>
      </c>
      <c r="AD7" s="7">
        <f>$B$3+26</f>
        <v/>
      </c>
      <c r="AE7" s="7">
        <f>$B$3+27</f>
        <v/>
      </c>
      <c r="AF7" s="6" t="inlineStr"/>
      <c r="AG7" s="6" t="inlineStr"/>
      <c r="AH7" s="6" t="inlineStr"/>
      <c r="AI7" s="6" t="inlineStr"/>
      <c r="AJ7" s="6" t="inlineStr">
        <is>
          <t>(over 40 each week)</t>
        </is>
      </c>
    </row>
    <row r="8">
      <c r="A8" s="8" t="inlineStr">
        <is>
          <t>Crew A</t>
        </is>
      </c>
      <c r="B8" s="9" t="inlineStr">
        <is>
          <t>NNNN---DDD-NNN---DDDD-------</t>
        </is>
      </c>
      <c r="C8" s="10" t="n">
        <v>0</v>
      </c>
      <c r="D8" s="10">
        <f>IF($B8="","",MID($B8,MOD(D$7-$B$3+$C8,LEN($B8))+1,1))</f>
        <v/>
      </c>
      <c r="E8" s="10">
        <f>IF($B8="","",MID($B8,MOD(E$7-$B$3+$C8,LEN($B8))+1,1))</f>
        <v/>
      </c>
      <c r="F8" s="10">
        <f>IF($B8="","",MID($B8,MOD(F$7-$B$3+$C8,LEN($B8))+1,1))</f>
        <v/>
      </c>
      <c r="G8" s="10">
        <f>IF($B8="","",MID($B8,MOD(G$7-$B$3+$C8,LEN($B8))+1,1))</f>
        <v/>
      </c>
      <c r="H8" s="10">
        <f>IF($B8="","",MID($B8,MOD(H$7-$B$3+$C8,LEN($B8))+1,1))</f>
        <v/>
      </c>
      <c r="I8" s="10">
        <f>IF($B8="","",MID($B8,MOD(I$7-$B$3+$C8,LEN($B8))+1,1))</f>
        <v/>
      </c>
      <c r="J8" s="10">
        <f>IF($B8="","",MID($B8,MOD(J$7-$B$3+$C8,LEN($B8))+1,1))</f>
        <v/>
      </c>
      <c r="K8" s="10">
        <f>IF($B8="","",MID($B8,MOD(K$7-$B$3+$C8,LEN($B8))+1,1))</f>
        <v/>
      </c>
      <c r="L8" s="10">
        <f>IF($B8="","",MID($B8,MOD(L$7-$B$3+$C8,LEN($B8))+1,1))</f>
        <v/>
      </c>
      <c r="M8" s="10">
        <f>IF($B8="","",MID($B8,MOD(M$7-$B$3+$C8,LEN($B8))+1,1))</f>
        <v/>
      </c>
      <c r="N8" s="10">
        <f>IF($B8="","",MID($B8,MOD(N$7-$B$3+$C8,LEN($B8))+1,1))</f>
        <v/>
      </c>
      <c r="O8" s="10">
        <f>IF($B8="","",MID($B8,MOD(O$7-$B$3+$C8,LEN($B8))+1,1))</f>
        <v/>
      </c>
      <c r="P8" s="10">
        <f>IF($B8="","",MID($B8,MOD(P$7-$B$3+$C8,LEN($B8))+1,1))</f>
        <v/>
      </c>
      <c r="Q8" s="10">
        <f>IF($B8="","",MID($B8,MOD(Q$7-$B$3+$C8,LEN($B8))+1,1))</f>
        <v/>
      </c>
      <c r="R8" s="10">
        <f>IF($B8="","",MID($B8,MOD(R$7-$B$3+$C8,LEN($B8))+1,1))</f>
        <v/>
      </c>
      <c r="S8" s="10">
        <f>IF($B8="","",MID($B8,MOD(S$7-$B$3+$C8,LEN($B8))+1,1))</f>
        <v/>
      </c>
      <c r="T8" s="10">
        <f>IF($B8="","",MID($B8,MOD(T$7-$B$3+$C8,LEN($B8))+1,1))</f>
        <v/>
      </c>
      <c r="U8" s="10">
        <f>IF($B8="","",MID($B8,MOD(U$7-$B$3+$C8,LEN($B8))+1,1))</f>
        <v/>
      </c>
      <c r="V8" s="10">
        <f>IF($B8="","",MID($B8,MOD(V$7-$B$3+$C8,LEN($B8))+1,1))</f>
        <v/>
      </c>
      <c r="W8" s="10">
        <f>IF($B8="","",MID($B8,MOD(W$7-$B$3+$C8,LEN($B8))+1,1))</f>
        <v/>
      </c>
      <c r="X8" s="10">
        <f>IF($B8="","",MID($B8,MOD(X$7-$B$3+$C8,LEN($B8))+1,1))</f>
        <v/>
      </c>
      <c r="Y8" s="10">
        <f>IF($B8="","",MID($B8,MOD(Y$7-$B$3+$C8,LEN($B8))+1,1))</f>
        <v/>
      </c>
      <c r="Z8" s="10">
        <f>IF($B8="","",MID($B8,MOD(Z$7-$B$3+$C8,LEN($B8))+1,1))</f>
        <v/>
      </c>
      <c r="AA8" s="10">
        <f>IF($B8="","",MID($B8,MOD(AA$7-$B$3+$C8,LEN($B8))+1,1))</f>
        <v/>
      </c>
      <c r="AB8" s="10">
        <f>IF($B8="","",MID($B8,MOD(AB$7-$B$3+$C8,LEN($B8))+1,1))</f>
        <v/>
      </c>
      <c r="AC8" s="10">
        <f>IF($B8="","",MID($B8,MOD(AC$7-$B$3+$C8,LEN($B8))+1,1))</f>
        <v/>
      </c>
      <c r="AD8" s="10">
        <f>IF($B8="","",MID($B8,MOD(AD$7-$B$3+$C8,LEN($B8))+1,1))</f>
        <v/>
      </c>
      <c r="AE8" s="10">
        <f>IF($B8="","",MID($B8,MOD(AE$7-$B$3+$C8,LEN($B8))+1,1))</f>
        <v/>
      </c>
      <c r="AF8" s="11">
        <f>(COUNTIF(D8:J8,"D")+COUNTIF(D8:J8,"N"))*$B$4</f>
        <v/>
      </c>
      <c r="AG8" s="11">
        <f>(COUNTIF(K8:Q8,"D")+COUNTIF(K8:Q8,"N"))*$B$4</f>
        <v/>
      </c>
      <c r="AH8" s="11">
        <f>(COUNTIF(R8:X8,"D")+COUNTIF(R8:X8,"N"))*$B$4</f>
        <v/>
      </c>
      <c r="AI8" s="11">
        <f>(COUNTIF(Y8:AE8,"D")+COUNTIF(Y8:AE8,"N"))*$B$4</f>
        <v/>
      </c>
      <c r="AJ8" s="11">
        <f>MAX(0,AF8-40)+MAX(0,AG8-40)+MAX(0,AH8-40)+MAX(0,AI8-40)</f>
        <v/>
      </c>
    </row>
    <row r="9">
      <c r="A9" s="8" t="inlineStr">
        <is>
          <t>Crew B</t>
        </is>
      </c>
      <c r="B9" s="9" t="inlineStr">
        <is>
          <t>NNNN---DDD-NNN---DDDD-------</t>
        </is>
      </c>
      <c r="C9" s="10" t="n">
        <v>7</v>
      </c>
      <c r="D9" s="10">
        <f>IF($B9="","",MID($B9,MOD(D$7-$B$3+$C9,LEN($B9))+1,1))</f>
        <v/>
      </c>
      <c r="E9" s="10">
        <f>IF($B9="","",MID($B9,MOD(E$7-$B$3+$C9,LEN($B9))+1,1))</f>
        <v/>
      </c>
      <c r="F9" s="10">
        <f>IF($B9="","",MID($B9,MOD(F$7-$B$3+$C9,LEN($B9))+1,1))</f>
        <v/>
      </c>
      <c r="G9" s="10">
        <f>IF($B9="","",MID($B9,MOD(G$7-$B$3+$C9,LEN($B9))+1,1))</f>
        <v/>
      </c>
      <c r="H9" s="10">
        <f>IF($B9="","",MID($B9,MOD(H$7-$B$3+$C9,LEN($B9))+1,1))</f>
        <v/>
      </c>
      <c r="I9" s="10">
        <f>IF($B9="","",MID($B9,MOD(I$7-$B$3+$C9,LEN($B9))+1,1))</f>
        <v/>
      </c>
      <c r="J9" s="10">
        <f>IF($B9="","",MID($B9,MOD(J$7-$B$3+$C9,LEN($B9))+1,1))</f>
        <v/>
      </c>
      <c r="K9" s="10">
        <f>IF($B9="","",MID($B9,MOD(K$7-$B$3+$C9,LEN($B9))+1,1))</f>
        <v/>
      </c>
      <c r="L9" s="10">
        <f>IF($B9="","",MID($B9,MOD(L$7-$B$3+$C9,LEN($B9))+1,1))</f>
        <v/>
      </c>
      <c r="M9" s="10">
        <f>IF($B9="","",MID($B9,MOD(M$7-$B$3+$C9,LEN($B9))+1,1))</f>
        <v/>
      </c>
      <c r="N9" s="10">
        <f>IF($B9="","",MID($B9,MOD(N$7-$B$3+$C9,LEN($B9))+1,1))</f>
        <v/>
      </c>
      <c r="O9" s="10">
        <f>IF($B9="","",MID($B9,MOD(O$7-$B$3+$C9,LEN($B9))+1,1))</f>
        <v/>
      </c>
      <c r="P9" s="10">
        <f>IF($B9="","",MID($B9,MOD(P$7-$B$3+$C9,LEN($B9))+1,1))</f>
        <v/>
      </c>
      <c r="Q9" s="10">
        <f>IF($B9="","",MID($B9,MOD(Q$7-$B$3+$C9,LEN($B9))+1,1))</f>
        <v/>
      </c>
      <c r="R9" s="10">
        <f>IF($B9="","",MID($B9,MOD(R$7-$B$3+$C9,LEN($B9))+1,1))</f>
        <v/>
      </c>
      <c r="S9" s="10">
        <f>IF($B9="","",MID($B9,MOD(S$7-$B$3+$C9,LEN($B9))+1,1))</f>
        <v/>
      </c>
      <c r="T9" s="10">
        <f>IF($B9="","",MID($B9,MOD(T$7-$B$3+$C9,LEN($B9))+1,1))</f>
        <v/>
      </c>
      <c r="U9" s="10">
        <f>IF($B9="","",MID($B9,MOD(U$7-$B$3+$C9,LEN($B9))+1,1))</f>
        <v/>
      </c>
      <c r="V9" s="10">
        <f>IF($B9="","",MID($B9,MOD(V$7-$B$3+$C9,LEN($B9))+1,1))</f>
        <v/>
      </c>
      <c r="W9" s="10">
        <f>IF($B9="","",MID($B9,MOD(W$7-$B$3+$C9,LEN($B9))+1,1))</f>
        <v/>
      </c>
      <c r="X9" s="10">
        <f>IF($B9="","",MID($B9,MOD(X$7-$B$3+$C9,LEN($B9))+1,1))</f>
        <v/>
      </c>
      <c r="Y9" s="10">
        <f>IF($B9="","",MID($B9,MOD(Y$7-$B$3+$C9,LEN($B9))+1,1))</f>
        <v/>
      </c>
      <c r="Z9" s="10">
        <f>IF($B9="","",MID($B9,MOD(Z$7-$B$3+$C9,LEN($B9))+1,1))</f>
        <v/>
      </c>
      <c r="AA9" s="10">
        <f>IF($B9="","",MID($B9,MOD(AA$7-$B$3+$C9,LEN($B9))+1,1))</f>
        <v/>
      </c>
      <c r="AB9" s="10">
        <f>IF($B9="","",MID($B9,MOD(AB$7-$B$3+$C9,LEN($B9))+1,1))</f>
        <v/>
      </c>
      <c r="AC9" s="10">
        <f>IF($B9="","",MID($B9,MOD(AC$7-$B$3+$C9,LEN($B9))+1,1))</f>
        <v/>
      </c>
      <c r="AD9" s="10">
        <f>IF($B9="","",MID($B9,MOD(AD$7-$B$3+$C9,LEN($B9))+1,1))</f>
        <v/>
      </c>
      <c r="AE9" s="10">
        <f>IF($B9="","",MID($B9,MOD(AE$7-$B$3+$C9,LEN($B9))+1,1))</f>
        <v/>
      </c>
      <c r="AF9" s="11">
        <f>(COUNTIF(D9:J9,"D")+COUNTIF(D9:J9,"N"))*$B$4</f>
        <v/>
      </c>
      <c r="AG9" s="11">
        <f>(COUNTIF(K9:Q9,"D")+COUNTIF(K9:Q9,"N"))*$B$4</f>
        <v/>
      </c>
      <c r="AH9" s="11">
        <f>(COUNTIF(R9:X9,"D")+COUNTIF(R9:X9,"N"))*$B$4</f>
        <v/>
      </c>
      <c r="AI9" s="11">
        <f>(COUNTIF(Y9:AE9,"D")+COUNTIF(Y9:AE9,"N"))*$B$4</f>
        <v/>
      </c>
      <c r="AJ9" s="11">
        <f>MAX(0,AF9-40)+MAX(0,AG9-40)+MAX(0,AH9-40)+MAX(0,AI9-40)</f>
        <v/>
      </c>
    </row>
    <row r="10">
      <c r="A10" s="8" t="inlineStr">
        <is>
          <t>Crew C</t>
        </is>
      </c>
      <c r="B10" s="9" t="inlineStr">
        <is>
          <t>NNNN---DDD-NNN---DDDD-------</t>
        </is>
      </c>
      <c r="C10" s="10" t="n">
        <v>14</v>
      </c>
      <c r="D10" s="10">
        <f>IF($B10="","",MID($B10,MOD(D$7-$B$3+$C10,LEN($B10))+1,1))</f>
        <v/>
      </c>
      <c r="E10" s="10">
        <f>IF($B10="","",MID($B10,MOD(E$7-$B$3+$C10,LEN($B10))+1,1))</f>
        <v/>
      </c>
      <c r="F10" s="10">
        <f>IF($B10="","",MID($B10,MOD(F$7-$B$3+$C10,LEN($B10))+1,1))</f>
        <v/>
      </c>
      <c r="G10" s="10">
        <f>IF($B10="","",MID($B10,MOD(G$7-$B$3+$C10,LEN($B10))+1,1))</f>
        <v/>
      </c>
      <c r="H10" s="10">
        <f>IF($B10="","",MID($B10,MOD(H$7-$B$3+$C10,LEN($B10))+1,1))</f>
        <v/>
      </c>
      <c r="I10" s="10">
        <f>IF($B10="","",MID($B10,MOD(I$7-$B$3+$C10,LEN($B10))+1,1))</f>
        <v/>
      </c>
      <c r="J10" s="10">
        <f>IF($B10="","",MID($B10,MOD(J$7-$B$3+$C10,LEN($B10))+1,1))</f>
        <v/>
      </c>
      <c r="K10" s="10">
        <f>IF($B10="","",MID($B10,MOD(K$7-$B$3+$C10,LEN($B10))+1,1))</f>
        <v/>
      </c>
      <c r="L10" s="10">
        <f>IF($B10="","",MID($B10,MOD(L$7-$B$3+$C10,LEN($B10))+1,1))</f>
        <v/>
      </c>
      <c r="M10" s="10">
        <f>IF($B10="","",MID($B10,MOD(M$7-$B$3+$C10,LEN($B10))+1,1))</f>
        <v/>
      </c>
      <c r="N10" s="10">
        <f>IF($B10="","",MID($B10,MOD(N$7-$B$3+$C10,LEN($B10))+1,1))</f>
        <v/>
      </c>
      <c r="O10" s="10">
        <f>IF($B10="","",MID($B10,MOD(O$7-$B$3+$C10,LEN($B10))+1,1))</f>
        <v/>
      </c>
      <c r="P10" s="10">
        <f>IF($B10="","",MID($B10,MOD(P$7-$B$3+$C10,LEN($B10))+1,1))</f>
        <v/>
      </c>
      <c r="Q10" s="10">
        <f>IF($B10="","",MID($B10,MOD(Q$7-$B$3+$C10,LEN($B10))+1,1))</f>
        <v/>
      </c>
      <c r="R10" s="10">
        <f>IF($B10="","",MID($B10,MOD(R$7-$B$3+$C10,LEN($B10))+1,1))</f>
        <v/>
      </c>
      <c r="S10" s="10">
        <f>IF($B10="","",MID($B10,MOD(S$7-$B$3+$C10,LEN($B10))+1,1))</f>
        <v/>
      </c>
      <c r="T10" s="10">
        <f>IF($B10="","",MID($B10,MOD(T$7-$B$3+$C10,LEN($B10))+1,1))</f>
        <v/>
      </c>
      <c r="U10" s="10">
        <f>IF($B10="","",MID($B10,MOD(U$7-$B$3+$C10,LEN($B10))+1,1))</f>
        <v/>
      </c>
      <c r="V10" s="10">
        <f>IF($B10="","",MID($B10,MOD(V$7-$B$3+$C10,LEN($B10))+1,1))</f>
        <v/>
      </c>
      <c r="W10" s="10">
        <f>IF($B10="","",MID($B10,MOD(W$7-$B$3+$C10,LEN($B10))+1,1))</f>
        <v/>
      </c>
      <c r="X10" s="10">
        <f>IF($B10="","",MID($B10,MOD(X$7-$B$3+$C10,LEN($B10))+1,1))</f>
        <v/>
      </c>
      <c r="Y10" s="10">
        <f>IF($B10="","",MID($B10,MOD(Y$7-$B$3+$C10,LEN($B10))+1,1))</f>
        <v/>
      </c>
      <c r="Z10" s="10">
        <f>IF($B10="","",MID($B10,MOD(Z$7-$B$3+$C10,LEN($B10))+1,1))</f>
        <v/>
      </c>
      <c r="AA10" s="10">
        <f>IF($B10="","",MID($B10,MOD(AA$7-$B$3+$C10,LEN($B10))+1,1))</f>
        <v/>
      </c>
      <c r="AB10" s="10">
        <f>IF($B10="","",MID($B10,MOD(AB$7-$B$3+$C10,LEN($B10))+1,1))</f>
        <v/>
      </c>
      <c r="AC10" s="10">
        <f>IF($B10="","",MID($B10,MOD(AC$7-$B$3+$C10,LEN($B10))+1,1))</f>
        <v/>
      </c>
      <c r="AD10" s="10">
        <f>IF($B10="","",MID($B10,MOD(AD$7-$B$3+$C10,LEN($B10))+1,1))</f>
        <v/>
      </c>
      <c r="AE10" s="10">
        <f>IF($B10="","",MID($B10,MOD(AE$7-$B$3+$C10,LEN($B10))+1,1))</f>
        <v/>
      </c>
      <c r="AF10" s="11">
        <f>(COUNTIF(D10:J10,"D")+COUNTIF(D10:J10,"N"))*$B$4</f>
        <v/>
      </c>
      <c r="AG10" s="11">
        <f>(COUNTIF(K10:Q10,"D")+COUNTIF(K10:Q10,"N"))*$B$4</f>
        <v/>
      </c>
      <c r="AH10" s="11">
        <f>(COUNTIF(R10:X10,"D")+COUNTIF(R10:X10,"N"))*$B$4</f>
        <v/>
      </c>
      <c r="AI10" s="11">
        <f>(COUNTIF(Y10:AE10,"D")+COUNTIF(Y10:AE10,"N"))*$B$4</f>
        <v/>
      </c>
      <c r="AJ10" s="11">
        <f>MAX(0,AF10-40)+MAX(0,AG10-40)+MAX(0,AH10-40)+MAX(0,AI10-40)</f>
        <v/>
      </c>
    </row>
    <row r="11">
      <c r="A11" s="8" t="inlineStr">
        <is>
          <t>Crew D</t>
        </is>
      </c>
      <c r="B11" s="9" t="inlineStr">
        <is>
          <t>NNNN---DDD-NNN---DDDD-------</t>
        </is>
      </c>
      <c r="C11" s="10" t="n">
        <v>21</v>
      </c>
      <c r="D11" s="10">
        <f>IF($B11="","",MID($B11,MOD(D$7-$B$3+$C11,LEN($B11))+1,1))</f>
        <v/>
      </c>
      <c r="E11" s="10">
        <f>IF($B11="","",MID($B11,MOD(E$7-$B$3+$C11,LEN($B11))+1,1))</f>
        <v/>
      </c>
      <c r="F11" s="10">
        <f>IF($B11="","",MID($B11,MOD(F$7-$B$3+$C11,LEN($B11))+1,1))</f>
        <v/>
      </c>
      <c r="G11" s="10">
        <f>IF($B11="","",MID($B11,MOD(G$7-$B$3+$C11,LEN($B11))+1,1))</f>
        <v/>
      </c>
      <c r="H11" s="10">
        <f>IF($B11="","",MID($B11,MOD(H$7-$B$3+$C11,LEN($B11))+1,1))</f>
        <v/>
      </c>
      <c r="I11" s="10">
        <f>IF($B11="","",MID($B11,MOD(I$7-$B$3+$C11,LEN($B11))+1,1))</f>
        <v/>
      </c>
      <c r="J11" s="10">
        <f>IF($B11="","",MID($B11,MOD(J$7-$B$3+$C11,LEN($B11))+1,1))</f>
        <v/>
      </c>
      <c r="K11" s="10">
        <f>IF($B11="","",MID($B11,MOD(K$7-$B$3+$C11,LEN($B11))+1,1))</f>
        <v/>
      </c>
      <c r="L11" s="10">
        <f>IF($B11="","",MID($B11,MOD(L$7-$B$3+$C11,LEN($B11))+1,1))</f>
        <v/>
      </c>
      <c r="M11" s="10">
        <f>IF($B11="","",MID($B11,MOD(M$7-$B$3+$C11,LEN($B11))+1,1))</f>
        <v/>
      </c>
      <c r="N11" s="10">
        <f>IF($B11="","",MID($B11,MOD(N$7-$B$3+$C11,LEN($B11))+1,1))</f>
        <v/>
      </c>
      <c r="O11" s="10">
        <f>IF($B11="","",MID($B11,MOD(O$7-$B$3+$C11,LEN($B11))+1,1))</f>
        <v/>
      </c>
      <c r="P11" s="10">
        <f>IF($B11="","",MID($B11,MOD(P$7-$B$3+$C11,LEN($B11))+1,1))</f>
        <v/>
      </c>
      <c r="Q11" s="10">
        <f>IF($B11="","",MID($B11,MOD(Q$7-$B$3+$C11,LEN($B11))+1,1))</f>
        <v/>
      </c>
      <c r="R11" s="10">
        <f>IF($B11="","",MID($B11,MOD(R$7-$B$3+$C11,LEN($B11))+1,1))</f>
        <v/>
      </c>
      <c r="S11" s="10">
        <f>IF($B11="","",MID($B11,MOD(S$7-$B$3+$C11,LEN($B11))+1,1))</f>
        <v/>
      </c>
      <c r="T11" s="10">
        <f>IF($B11="","",MID($B11,MOD(T$7-$B$3+$C11,LEN($B11))+1,1))</f>
        <v/>
      </c>
      <c r="U11" s="10">
        <f>IF($B11="","",MID($B11,MOD(U$7-$B$3+$C11,LEN($B11))+1,1))</f>
        <v/>
      </c>
      <c r="V11" s="10">
        <f>IF($B11="","",MID($B11,MOD(V$7-$B$3+$C11,LEN($B11))+1,1))</f>
        <v/>
      </c>
      <c r="W11" s="10">
        <f>IF($B11="","",MID($B11,MOD(W$7-$B$3+$C11,LEN($B11))+1,1))</f>
        <v/>
      </c>
      <c r="X11" s="10">
        <f>IF($B11="","",MID($B11,MOD(X$7-$B$3+$C11,LEN($B11))+1,1))</f>
        <v/>
      </c>
      <c r="Y11" s="10">
        <f>IF($B11="","",MID($B11,MOD(Y$7-$B$3+$C11,LEN($B11))+1,1))</f>
        <v/>
      </c>
      <c r="Z11" s="10">
        <f>IF($B11="","",MID($B11,MOD(Z$7-$B$3+$C11,LEN($B11))+1,1))</f>
        <v/>
      </c>
      <c r="AA11" s="10">
        <f>IF($B11="","",MID($B11,MOD(AA$7-$B$3+$C11,LEN($B11))+1,1))</f>
        <v/>
      </c>
      <c r="AB11" s="10">
        <f>IF($B11="","",MID($B11,MOD(AB$7-$B$3+$C11,LEN($B11))+1,1))</f>
        <v/>
      </c>
      <c r="AC11" s="10">
        <f>IF($B11="","",MID($B11,MOD(AC$7-$B$3+$C11,LEN($B11))+1,1))</f>
        <v/>
      </c>
      <c r="AD11" s="10">
        <f>IF($B11="","",MID($B11,MOD(AD$7-$B$3+$C11,LEN($B11))+1,1))</f>
        <v/>
      </c>
      <c r="AE11" s="10">
        <f>IF($B11="","",MID($B11,MOD(AE$7-$B$3+$C11,LEN($B11))+1,1))</f>
        <v/>
      </c>
      <c r="AF11" s="11">
        <f>(COUNTIF(D11:J11,"D")+COUNTIF(D11:J11,"N"))*$B$4</f>
        <v/>
      </c>
      <c r="AG11" s="11">
        <f>(COUNTIF(K11:Q11,"D")+COUNTIF(K11:Q11,"N"))*$B$4</f>
        <v/>
      </c>
      <c r="AH11" s="11">
        <f>(COUNTIF(R11:X11,"D")+COUNTIF(R11:X11,"N"))*$B$4</f>
        <v/>
      </c>
      <c r="AI11" s="11">
        <f>(COUNTIF(Y11:AE11,"D")+COUNTIF(Y11:AE11,"N"))*$B$4</f>
        <v/>
      </c>
      <c r="AJ11" s="11">
        <f>MAX(0,AF11-40)+MAX(0,AG11-40)+MAX(0,AH11-40)+MAX(0,AI11-40)</f>
        <v/>
      </c>
    </row>
    <row r="12">
      <c r="A12" s="12" t="inlineStr">
        <is>
          <t>Day shifts working</t>
        </is>
      </c>
      <c r="B12" s="13" t="inlineStr"/>
      <c r="C12" s="13" t="inlineStr"/>
      <c r="D12" s="11">
        <f>COUNTIF(D8:D11,"D")</f>
        <v/>
      </c>
      <c r="E12" s="11">
        <f>COUNTIF(E8:E11,"D")</f>
        <v/>
      </c>
      <c r="F12" s="11">
        <f>COUNTIF(F8:F11,"D")</f>
        <v/>
      </c>
      <c r="G12" s="11">
        <f>COUNTIF(G8:G11,"D")</f>
        <v/>
      </c>
      <c r="H12" s="11">
        <f>COUNTIF(H8:H11,"D")</f>
        <v/>
      </c>
      <c r="I12" s="11">
        <f>COUNTIF(I8:I11,"D")</f>
        <v/>
      </c>
      <c r="J12" s="11">
        <f>COUNTIF(J8:J11,"D")</f>
        <v/>
      </c>
      <c r="K12" s="11">
        <f>COUNTIF(K8:K11,"D")</f>
        <v/>
      </c>
      <c r="L12" s="11">
        <f>COUNTIF(L8:L11,"D")</f>
        <v/>
      </c>
      <c r="M12" s="11">
        <f>COUNTIF(M8:M11,"D")</f>
        <v/>
      </c>
      <c r="N12" s="11">
        <f>COUNTIF(N8:N11,"D")</f>
        <v/>
      </c>
      <c r="O12" s="11">
        <f>COUNTIF(O8:O11,"D")</f>
        <v/>
      </c>
      <c r="P12" s="11">
        <f>COUNTIF(P8:P11,"D")</f>
        <v/>
      </c>
      <c r="Q12" s="11">
        <f>COUNTIF(Q8:Q11,"D")</f>
        <v/>
      </c>
      <c r="R12" s="11">
        <f>COUNTIF(R8:R11,"D")</f>
        <v/>
      </c>
      <c r="S12" s="11">
        <f>COUNTIF(S8:S11,"D")</f>
        <v/>
      </c>
      <c r="T12" s="11">
        <f>COUNTIF(T8:T11,"D")</f>
        <v/>
      </c>
      <c r="U12" s="11">
        <f>COUNTIF(U8:U11,"D")</f>
        <v/>
      </c>
      <c r="V12" s="11">
        <f>COUNTIF(V8:V11,"D")</f>
        <v/>
      </c>
      <c r="W12" s="11">
        <f>COUNTIF(W8:W11,"D")</f>
        <v/>
      </c>
      <c r="X12" s="11">
        <f>COUNTIF(X8:X11,"D")</f>
        <v/>
      </c>
      <c r="Y12" s="11">
        <f>COUNTIF(Y8:Y11,"D")</f>
        <v/>
      </c>
      <c r="Z12" s="11">
        <f>COUNTIF(Z8:Z11,"D")</f>
        <v/>
      </c>
      <c r="AA12" s="11">
        <f>COUNTIF(AA8:AA11,"D")</f>
        <v/>
      </c>
      <c r="AB12" s="11">
        <f>COUNTIF(AB8:AB11,"D")</f>
        <v/>
      </c>
      <c r="AC12" s="11">
        <f>COUNTIF(AC8:AC11,"D")</f>
        <v/>
      </c>
      <c r="AD12" s="11">
        <f>COUNTIF(AD8:AD11,"D")</f>
        <v/>
      </c>
      <c r="AE12" s="11">
        <f>COUNTIF(AE8:AE11,"D")</f>
        <v/>
      </c>
    </row>
    <row r="13">
      <c r="A13" s="12" t="inlineStr">
        <is>
          <t>Night shifts working</t>
        </is>
      </c>
      <c r="B13" s="13" t="inlineStr"/>
      <c r="C13" s="13" t="inlineStr"/>
      <c r="D13" s="11">
        <f>COUNTIF(D8:D11,"N")</f>
        <v/>
      </c>
      <c r="E13" s="11">
        <f>COUNTIF(E8:E11,"N")</f>
        <v/>
      </c>
      <c r="F13" s="11">
        <f>COUNTIF(F8:F11,"N")</f>
        <v/>
      </c>
      <c r="G13" s="11">
        <f>COUNTIF(G8:G11,"N")</f>
        <v/>
      </c>
      <c r="H13" s="11">
        <f>COUNTIF(H8:H11,"N")</f>
        <v/>
      </c>
      <c r="I13" s="11">
        <f>COUNTIF(I8:I11,"N")</f>
        <v/>
      </c>
      <c r="J13" s="11">
        <f>COUNTIF(J8:J11,"N")</f>
        <v/>
      </c>
      <c r="K13" s="11">
        <f>COUNTIF(K8:K11,"N")</f>
        <v/>
      </c>
      <c r="L13" s="11">
        <f>COUNTIF(L8:L11,"N")</f>
        <v/>
      </c>
      <c r="M13" s="11">
        <f>COUNTIF(M8:M11,"N")</f>
        <v/>
      </c>
      <c r="N13" s="11">
        <f>COUNTIF(N8:N11,"N")</f>
        <v/>
      </c>
      <c r="O13" s="11">
        <f>COUNTIF(O8:O11,"N")</f>
        <v/>
      </c>
      <c r="P13" s="11">
        <f>COUNTIF(P8:P11,"N")</f>
        <v/>
      </c>
      <c r="Q13" s="11">
        <f>COUNTIF(Q8:Q11,"N")</f>
        <v/>
      </c>
      <c r="R13" s="11">
        <f>COUNTIF(R8:R11,"N")</f>
        <v/>
      </c>
      <c r="S13" s="11">
        <f>COUNTIF(S8:S11,"N")</f>
        <v/>
      </c>
      <c r="T13" s="11">
        <f>COUNTIF(T8:T11,"N")</f>
        <v/>
      </c>
      <c r="U13" s="11">
        <f>COUNTIF(U8:U11,"N")</f>
        <v/>
      </c>
      <c r="V13" s="11">
        <f>COUNTIF(V8:V11,"N")</f>
        <v/>
      </c>
      <c r="W13" s="11">
        <f>COUNTIF(W8:W11,"N")</f>
        <v/>
      </c>
      <c r="X13" s="11">
        <f>COUNTIF(X8:X11,"N")</f>
        <v/>
      </c>
      <c r="Y13" s="11">
        <f>COUNTIF(Y8:Y11,"N")</f>
        <v/>
      </c>
      <c r="Z13" s="11">
        <f>COUNTIF(Z8:Z11,"N")</f>
        <v/>
      </c>
      <c r="AA13" s="11">
        <f>COUNTIF(AA8:AA11,"N")</f>
        <v/>
      </c>
      <c r="AB13" s="11">
        <f>COUNTIF(AB8:AB11,"N")</f>
        <v/>
      </c>
      <c r="AC13" s="11">
        <f>COUNTIF(AC8:AC11,"N")</f>
        <v/>
      </c>
      <c r="AD13" s="11">
        <f>COUNTIF(AD8:AD11,"N")</f>
        <v/>
      </c>
      <c r="AE13" s="11">
        <f>COUNTIF(AE8:AE11,"N")</f>
        <v/>
      </c>
    </row>
    <row r="15">
      <c r="A15" s="14" t="inlineStr">
        <is>
          <t>D = day shift, N = night shift, - = off. Each crew works 168 hours every 28 days (42 a week on average), in weeks of 48, 72, 48 and 0 hours. Night shifts are shown on the day they start.</t>
        </is>
      </c>
    </row>
    <row r="17">
      <c r="A17" s="15" t="inlineStr">
        <is>
          <t>Free template from workzenly.com</t>
        </is>
      </c>
    </row>
  </sheetData>
  <conditionalFormatting sqref="D8:AE11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2026-11-07T10:33:06Z</dcterms:created>
  <dcterms:modified xmlns:dcterms="http://purl.org/dc/terms/" xmlns:xsi="http://www.w3.org/2001/XMLSchema-instance" xsi:type="dcterms:W3CDTF">2026-11-07T10:33:06Z</dcterms:modified>
</cp:coreProperties>
</file>