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O tracker" sheetId="1" state="visible" r:id="rId1"/>
  </sheets>
  <definedNames>
    <definedName name="_xlnm.Print_Titles" localSheetId="0">'PTO tracker'!$8:$8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2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36" customWidth="1" min="5" max="5"/>
    <col width="14" customWidth="1" min="6" max="6"/>
  </cols>
  <sheetData>
    <row r="1">
      <c r="A1" s="1" t="inlineStr">
        <is>
          <t>PTO tracker</t>
        </is>
      </c>
    </row>
    <row r="2">
      <c r="A2" s="2" t="inlineStr">
        <is>
          <t>Company: ____________   Manager: ____________</t>
        </is>
      </c>
    </row>
    <row r="3">
      <c r="A3" s="3" t="inlineStr">
        <is>
          <t>Employee</t>
        </is>
      </c>
      <c r="B3" s="4" t="inlineStr"/>
      <c r="D3" s="3" t="inlineStr">
        <is>
          <t>PTO hours accrued per pay period</t>
        </is>
      </c>
      <c r="F3" s="5" t="n">
        <v>3.08</v>
      </c>
    </row>
    <row r="4">
      <c r="A4" s="3" t="inlineStr">
        <is>
          <t>First pay period ends</t>
        </is>
      </c>
      <c r="B4" s="6" t="n">
        <v>46031</v>
      </c>
      <c r="D4" s="3" t="inlineStr">
        <is>
          <t>Carryover from last year (hours)</t>
        </is>
      </c>
      <c r="F4" s="5" t="n">
        <v>0</v>
      </c>
    </row>
    <row r="5">
      <c r="A5" s="3" t="inlineStr">
        <is>
          <t>Days between paydays (7, 14)</t>
        </is>
      </c>
      <c r="B5" s="4" t="n">
        <v>14</v>
      </c>
      <c r="D5" s="3" t="inlineStr">
        <is>
          <t>Maximum balance (0 = no cap)</t>
        </is>
      </c>
      <c r="F5" s="5" t="n">
        <v>0</v>
      </c>
    </row>
    <row r="6">
      <c r="A6" s="3" t="inlineStr">
        <is>
          <t>Show balance as of</t>
        </is>
      </c>
      <c r="B6" s="6">
        <f>TODAY()</f>
        <v/>
      </c>
    </row>
    <row r="8">
      <c r="A8" s="7" t="inlineStr">
        <is>
          <t>Pay period</t>
        </is>
      </c>
      <c r="B8" s="7" t="inlineStr">
        <is>
          <t>Period ends</t>
        </is>
      </c>
      <c r="C8" s="7" t="inlineStr">
        <is>
          <t>Hours accrued</t>
        </is>
      </c>
      <c r="D8" s="7" t="inlineStr">
        <is>
          <t>PTO hours used</t>
        </is>
      </c>
      <c r="E8" s="7" t="inlineStr">
        <is>
          <t>Dates used and notes</t>
        </is>
      </c>
      <c r="F8" s="7" t="inlineStr">
        <is>
          <t>Balance after period</t>
        </is>
      </c>
    </row>
    <row r="9">
      <c r="A9" s="8" t="n">
        <v>1</v>
      </c>
      <c r="B9" s="9">
        <f>$B$4+$B$5*0</f>
        <v/>
      </c>
      <c r="C9" s="10">
        <f>IF(B9&gt;$B$6,0,ROUND(IF($F$5=0,$F$3,MAX(0,MIN($F$3,$F$5-$F$4))),2))</f>
        <v/>
      </c>
      <c r="D9" s="11" t="n"/>
      <c r="E9" s="12" t="inlineStr"/>
      <c r="F9" s="10">
        <f>IF(AND(B9&gt;$B$6,N(D9)=0),"",ROUND($F$4+C9-N(D9),2))</f>
        <v/>
      </c>
    </row>
    <row r="10">
      <c r="A10" s="13" t="n">
        <v>2</v>
      </c>
      <c r="B10" s="14">
        <f>$B$4+$B$5*1</f>
        <v/>
      </c>
      <c r="C10" s="10">
        <f>IF(B10&gt;$B$6,0,ROUND(IF($F$5=0,$F$3,MAX(0,MIN($F$3,$F$5-N(F9)))),2))</f>
        <v/>
      </c>
      <c r="D10" s="15" t="n"/>
      <c r="E10" s="16" t="inlineStr"/>
      <c r="F10" s="10">
        <f>IF(AND(B10&gt;$B$6,N(D10)=0),"",ROUND(N(F9)+C10-N(D10),2))</f>
        <v/>
      </c>
    </row>
    <row r="11">
      <c r="A11" s="8" t="n">
        <v>3</v>
      </c>
      <c r="B11" s="9">
        <f>$B$4+$B$5*2</f>
        <v/>
      </c>
      <c r="C11" s="10">
        <f>IF(B11&gt;$B$6,0,ROUND(IF($F$5=0,$F$3,MAX(0,MIN($F$3,$F$5-N(F10)))),2))</f>
        <v/>
      </c>
      <c r="D11" s="11" t="n"/>
      <c r="E11" s="12" t="inlineStr"/>
      <c r="F11" s="10">
        <f>IF(AND(B11&gt;$B$6,N(D11)=0),"",ROUND(N(F10)+C11-N(D11),2))</f>
        <v/>
      </c>
    </row>
    <row r="12">
      <c r="A12" s="13" t="n">
        <v>4</v>
      </c>
      <c r="B12" s="14">
        <f>$B$4+$B$5*3</f>
        <v/>
      </c>
      <c r="C12" s="10">
        <f>IF(B12&gt;$B$6,0,ROUND(IF($F$5=0,$F$3,MAX(0,MIN($F$3,$F$5-N(F11)))),2))</f>
        <v/>
      </c>
      <c r="D12" s="15" t="n"/>
      <c r="E12" s="16" t="inlineStr"/>
      <c r="F12" s="10">
        <f>IF(AND(B12&gt;$B$6,N(D12)=0),"",ROUND(N(F11)+C12-N(D12),2))</f>
        <v/>
      </c>
    </row>
    <row r="13">
      <c r="A13" s="8" t="n">
        <v>5</v>
      </c>
      <c r="B13" s="9">
        <f>$B$4+$B$5*4</f>
        <v/>
      </c>
      <c r="C13" s="10">
        <f>IF(B13&gt;$B$6,0,ROUND(IF($F$5=0,$F$3,MAX(0,MIN($F$3,$F$5-N(F12)))),2))</f>
        <v/>
      </c>
      <c r="D13" s="11" t="n"/>
      <c r="E13" s="12" t="inlineStr"/>
      <c r="F13" s="10">
        <f>IF(AND(B13&gt;$B$6,N(D13)=0),"",ROUND(N(F12)+C13-N(D13),2))</f>
        <v/>
      </c>
    </row>
    <row r="14">
      <c r="A14" s="13" t="n">
        <v>6</v>
      </c>
      <c r="B14" s="14">
        <f>$B$4+$B$5*5</f>
        <v/>
      </c>
      <c r="C14" s="10">
        <f>IF(B14&gt;$B$6,0,ROUND(IF($F$5=0,$F$3,MAX(0,MIN($F$3,$F$5-N(F13)))),2))</f>
        <v/>
      </c>
      <c r="D14" s="15" t="n"/>
      <c r="E14" s="16" t="inlineStr"/>
      <c r="F14" s="10">
        <f>IF(AND(B14&gt;$B$6,N(D14)=0),"",ROUND(N(F13)+C14-N(D14),2))</f>
        <v/>
      </c>
    </row>
    <row r="15">
      <c r="A15" s="8" t="n">
        <v>7</v>
      </c>
      <c r="B15" s="9">
        <f>$B$4+$B$5*6</f>
        <v/>
      </c>
      <c r="C15" s="10">
        <f>IF(B15&gt;$B$6,0,ROUND(IF($F$5=0,$F$3,MAX(0,MIN($F$3,$F$5-N(F14)))),2))</f>
        <v/>
      </c>
      <c r="D15" s="11" t="n"/>
      <c r="E15" s="12" t="inlineStr"/>
      <c r="F15" s="10">
        <f>IF(AND(B15&gt;$B$6,N(D15)=0),"",ROUND(N(F14)+C15-N(D15),2))</f>
        <v/>
      </c>
    </row>
    <row r="16">
      <c r="A16" s="13" t="n">
        <v>8</v>
      </c>
      <c r="B16" s="14">
        <f>$B$4+$B$5*7</f>
        <v/>
      </c>
      <c r="C16" s="10">
        <f>IF(B16&gt;$B$6,0,ROUND(IF($F$5=0,$F$3,MAX(0,MIN($F$3,$F$5-N(F15)))),2))</f>
        <v/>
      </c>
      <c r="D16" s="15" t="n"/>
      <c r="E16" s="16" t="inlineStr"/>
      <c r="F16" s="10">
        <f>IF(AND(B16&gt;$B$6,N(D16)=0),"",ROUND(N(F15)+C16-N(D16),2))</f>
        <v/>
      </c>
    </row>
    <row r="17">
      <c r="A17" s="8" t="n">
        <v>9</v>
      </c>
      <c r="B17" s="9">
        <f>$B$4+$B$5*8</f>
        <v/>
      </c>
      <c r="C17" s="10">
        <f>IF(B17&gt;$B$6,0,ROUND(IF($F$5=0,$F$3,MAX(0,MIN($F$3,$F$5-N(F16)))),2))</f>
        <v/>
      </c>
      <c r="D17" s="11" t="n"/>
      <c r="E17" s="12" t="inlineStr"/>
      <c r="F17" s="10">
        <f>IF(AND(B17&gt;$B$6,N(D17)=0),"",ROUND(N(F16)+C17-N(D17),2))</f>
        <v/>
      </c>
    </row>
    <row r="18">
      <c r="A18" s="13" t="n">
        <v>10</v>
      </c>
      <c r="B18" s="14">
        <f>$B$4+$B$5*9</f>
        <v/>
      </c>
      <c r="C18" s="10">
        <f>IF(B18&gt;$B$6,0,ROUND(IF($F$5=0,$F$3,MAX(0,MIN($F$3,$F$5-N(F17)))),2))</f>
        <v/>
      </c>
      <c r="D18" s="15" t="n"/>
      <c r="E18" s="16" t="inlineStr"/>
      <c r="F18" s="10">
        <f>IF(AND(B18&gt;$B$6,N(D18)=0),"",ROUND(N(F17)+C18-N(D18),2))</f>
        <v/>
      </c>
    </row>
    <row r="19">
      <c r="A19" s="8" t="n">
        <v>11</v>
      </c>
      <c r="B19" s="9">
        <f>$B$4+$B$5*10</f>
        <v/>
      </c>
      <c r="C19" s="10">
        <f>IF(B19&gt;$B$6,0,ROUND(IF($F$5=0,$F$3,MAX(0,MIN($F$3,$F$5-N(F18)))),2))</f>
        <v/>
      </c>
      <c r="D19" s="11" t="n"/>
      <c r="E19" s="12" t="inlineStr"/>
      <c r="F19" s="10">
        <f>IF(AND(B19&gt;$B$6,N(D19)=0),"",ROUND(N(F18)+C19-N(D19),2))</f>
        <v/>
      </c>
    </row>
    <row r="20">
      <c r="A20" s="13" t="n">
        <v>12</v>
      </c>
      <c r="B20" s="14">
        <f>$B$4+$B$5*11</f>
        <v/>
      </c>
      <c r="C20" s="10">
        <f>IF(B20&gt;$B$6,0,ROUND(IF($F$5=0,$F$3,MAX(0,MIN($F$3,$F$5-N(F19)))),2))</f>
        <v/>
      </c>
      <c r="D20" s="15" t="n"/>
      <c r="E20" s="16" t="inlineStr"/>
      <c r="F20" s="10">
        <f>IF(AND(B20&gt;$B$6,N(D20)=0),"",ROUND(N(F19)+C20-N(D20),2))</f>
        <v/>
      </c>
    </row>
    <row r="21">
      <c r="A21" s="8" t="n">
        <v>13</v>
      </c>
      <c r="B21" s="9">
        <f>$B$4+$B$5*12</f>
        <v/>
      </c>
      <c r="C21" s="10">
        <f>IF(B21&gt;$B$6,0,ROUND(IF($F$5=0,$F$3,MAX(0,MIN($F$3,$F$5-N(F20)))),2))</f>
        <v/>
      </c>
      <c r="D21" s="11" t="n"/>
      <c r="E21" s="12" t="inlineStr"/>
      <c r="F21" s="10">
        <f>IF(AND(B21&gt;$B$6,N(D21)=0),"",ROUND(N(F20)+C21-N(D21),2))</f>
        <v/>
      </c>
    </row>
    <row r="22">
      <c r="A22" s="13" t="n">
        <v>14</v>
      </c>
      <c r="B22" s="14">
        <f>$B$4+$B$5*13</f>
        <v/>
      </c>
      <c r="C22" s="10">
        <f>IF(B22&gt;$B$6,0,ROUND(IF($F$5=0,$F$3,MAX(0,MIN($F$3,$F$5-N(F21)))),2))</f>
        <v/>
      </c>
      <c r="D22" s="15" t="n"/>
      <c r="E22" s="16" t="inlineStr"/>
      <c r="F22" s="10">
        <f>IF(AND(B22&gt;$B$6,N(D22)=0),"",ROUND(N(F21)+C22-N(D22),2))</f>
        <v/>
      </c>
    </row>
    <row r="23">
      <c r="A23" s="8" t="n">
        <v>15</v>
      </c>
      <c r="B23" s="9">
        <f>$B$4+$B$5*14</f>
        <v/>
      </c>
      <c r="C23" s="10">
        <f>IF(B23&gt;$B$6,0,ROUND(IF($F$5=0,$F$3,MAX(0,MIN($F$3,$F$5-N(F22)))),2))</f>
        <v/>
      </c>
      <c r="D23" s="11" t="n"/>
      <c r="E23" s="12" t="inlineStr"/>
      <c r="F23" s="10">
        <f>IF(AND(B23&gt;$B$6,N(D23)=0),"",ROUND(N(F22)+C23-N(D23),2))</f>
        <v/>
      </c>
    </row>
    <row r="24">
      <c r="A24" s="13" t="n">
        <v>16</v>
      </c>
      <c r="B24" s="14">
        <f>$B$4+$B$5*15</f>
        <v/>
      </c>
      <c r="C24" s="10">
        <f>IF(B24&gt;$B$6,0,ROUND(IF($F$5=0,$F$3,MAX(0,MIN($F$3,$F$5-N(F23)))),2))</f>
        <v/>
      </c>
      <c r="D24" s="15" t="n"/>
      <c r="E24" s="16" t="inlineStr"/>
      <c r="F24" s="10">
        <f>IF(AND(B24&gt;$B$6,N(D24)=0),"",ROUND(N(F23)+C24-N(D24),2))</f>
        <v/>
      </c>
    </row>
    <row r="25">
      <c r="A25" s="8" t="n">
        <v>17</v>
      </c>
      <c r="B25" s="9">
        <f>$B$4+$B$5*16</f>
        <v/>
      </c>
      <c r="C25" s="10">
        <f>IF(B25&gt;$B$6,0,ROUND(IF($F$5=0,$F$3,MAX(0,MIN($F$3,$F$5-N(F24)))),2))</f>
        <v/>
      </c>
      <c r="D25" s="11" t="n"/>
      <c r="E25" s="12" t="inlineStr"/>
      <c r="F25" s="10">
        <f>IF(AND(B25&gt;$B$6,N(D25)=0),"",ROUND(N(F24)+C25-N(D25),2))</f>
        <v/>
      </c>
    </row>
    <row r="26">
      <c r="A26" s="13" t="n">
        <v>18</v>
      </c>
      <c r="B26" s="14">
        <f>$B$4+$B$5*17</f>
        <v/>
      </c>
      <c r="C26" s="10">
        <f>IF(B26&gt;$B$6,0,ROUND(IF($F$5=0,$F$3,MAX(0,MIN($F$3,$F$5-N(F25)))),2))</f>
        <v/>
      </c>
      <c r="D26" s="15" t="n"/>
      <c r="E26" s="16" t="inlineStr"/>
      <c r="F26" s="10">
        <f>IF(AND(B26&gt;$B$6,N(D26)=0),"",ROUND(N(F25)+C26-N(D26),2))</f>
        <v/>
      </c>
    </row>
    <row r="27">
      <c r="A27" s="8" t="n">
        <v>19</v>
      </c>
      <c r="B27" s="9">
        <f>$B$4+$B$5*18</f>
        <v/>
      </c>
      <c r="C27" s="10">
        <f>IF(B27&gt;$B$6,0,ROUND(IF($F$5=0,$F$3,MAX(0,MIN($F$3,$F$5-N(F26)))),2))</f>
        <v/>
      </c>
      <c r="D27" s="11" t="n"/>
      <c r="E27" s="12" t="inlineStr"/>
      <c r="F27" s="10">
        <f>IF(AND(B27&gt;$B$6,N(D27)=0),"",ROUND(N(F26)+C27-N(D27),2))</f>
        <v/>
      </c>
    </row>
    <row r="28">
      <c r="A28" s="13" t="n">
        <v>20</v>
      </c>
      <c r="B28" s="14">
        <f>$B$4+$B$5*19</f>
        <v/>
      </c>
      <c r="C28" s="10">
        <f>IF(B28&gt;$B$6,0,ROUND(IF($F$5=0,$F$3,MAX(0,MIN($F$3,$F$5-N(F27)))),2))</f>
        <v/>
      </c>
      <c r="D28" s="15" t="n"/>
      <c r="E28" s="16" t="inlineStr"/>
      <c r="F28" s="10">
        <f>IF(AND(B28&gt;$B$6,N(D28)=0),"",ROUND(N(F27)+C28-N(D28),2))</f>
        <v/>
      </c>
    </row>
    <row r="29">
      <c r="A29" s="8" t="n">
        <v>21</v>
      </c>
      <c r="B29" s="9">
        <f>$B$4+$B$5*20</f>
        <v/>
      </c>
      <c r="C29" s="10">
        <f>IF(B29&gt;$B$6,0,ROUND(IF($F$5=0,$F$3,MAX(0,MIN($F$3,$F$5-N(F28)))),2))</f>
        <v/>
      </c>
      <c r="D29" s="11" t="n"/>
      <c r="E29" s="12" t="inlineStr"/>
      <c r="F29" s="10">
        <f>IF(AND(B29&gt;$B$6,N(D29)=0),"",ROUND(N(F28)+C29-N(D29),2))</f>
        <v/>
      </c>
    </row>
    <row r="30">
      <c r="A30" s="13" t="n">
        <v>22</v>
      </c>
      <c r="B30" s="14">
        <f>$B$4+$B$5*21</f>
        <v/>
      </c>
      <c r="C30" s="10">
        <f>IF(B30&gt;$B$6,0,ROUND(IF($F$5=0,$F$3,MAX(0,MIN($F$3,$F$5-N(F29)))),2))</f>
        <v/>
      </c>
      <c r="D30" s="15" t="n"/>
      <c r="E30" s="16" t="inlineStr"/>
      <c r="F30" s="10">
        <f>IF(AND(B30&gt;$B$6,N(D30)=0),"",ROUND(N(F29)+C30-N(D30),2))</f>
        <v/>
      </c>
    </row>
    <row r="31">
      <c r="A31" s="8" t="n">
        <v>23</v>
      </c>
      <c r="B31" s="9">
        <f>$B$4+$B$5*22</f>
        <v/>
      </c>
      <c r="C31" s="10">
        <f>IF(B31&gt;$B$6,0,ROUND(IF($F$5=0,$F$3,MAX(0,MIN($F$3,$F$5-N(F30)))),2))</f>
        <v/>
      </c>
      <c r="D31" s="11" t="n"/>
      <c r="E31" s="12" t="inlineStr"/>
      <c r="F31" s="10">
        <f>IF(AND(B31&gt;$B$6,N(D31)=0),"",ROUND(N(F30)+C31-N(D31),2))</f>
        <v/>
      </c>
    </row>
    <row r="32">
      <c r="A32" s="13" t="n">
        <v>24</v>
      </c>
      <c r="B32" s="14">
        <f>$B$4+$B$5*23</f>
        <v/>
      </c>
      <c r="C32" s="10">
        <f>IF(B32&gt;$B$6,0,ROUND(IF($F$5=0,$F$3,MAX(0,MIN($F$3,$F$5-N(F31)))),2))</f>
        <v/>
      </c>
      <c r="D32" s="15" t="n"/>
      <c r="E32" s="16" t="inlineStr"/>
      <c r="F32" s="10">
        <f>IF(AND(B32&gt;$B$6,N(D32)=0),"",ROUND(N(F31)+C32-N(D32),2))</f>
        <v/>
      </c>
    </row>
    <row r="33">
      <c r="A33" s="8" t="n">
        <v>25</v>
      </c>
      <c r="B33" s="9">
        <f>$B$4+$B$5*24</f>
        <v/>
      </c>
      <c r="C33" s="10">
        <f>IF(B33&gt;$B$6,0,ROUND(IF($F$5=0,$F$3,MAX(0,MIN($F$3,$F$5-N(F32)))),2))</f>
        <v/>
      </c>
      <c r="D33" s="11" t="n"/>
      <c r="E33" s="12" t="inlineStr"/>
      <c r="F33" s="10">
        <f>IF(AND(B33&gt;$B$6,N(D33)=0),"",ROUND(N(F32)+C33-N(D33),2))</f>
        <v/>
      </c>
    </row>
    <row r="34">
      <c r="A34" s="13" t="n">
        <v>26</v>
      </c>
      <c r="B34" s="14">
        <f>$B$4+$B$5*25</f>
        <v/>
      </c>
      <c r="C34" s="10">
        <f>IF(B34&gt;$B$6,0,ROUND(IF($F$5=0,$F$3,MAX(0,MIN($F$3,$F$5-N(F33)))),2))</f>
        <v/>
      </c>
      <c r="D34" s="15" t="n"/>
      <c r="E34" s="16" t="inlineStr"/>
      <c r="F34" s="10">
        <f>IF(AND(B34&gt;$B$6,N(D34)=0),"",ROUND(N(F33)+C34-N(D34),2))</f>
        <v/>
      </c>
    </row>
    <row r="35">
      <c r="A35" s="8" t="n">
        <v>27</v>
      </c>
      <c r="B35" s="9">
        <f>$B$4+$B$5*26</f>
        <v/>
      </c>
      <c r="C35" s="10">
        <f>IF(B35&gt;$B$6,0,ROUND(IF($F$5=0,$F$3,MAX(0,MIN($F$3,$F$5-N(F34)))),2))</f>
        <v/>
      </c>
      <c r="D35" s="11" t="n"/>
      <c r="E35" s="12" t="inlineStr"/>
      <c r="F35" s="10">
        <f>IF(AND(B35&gt;$B$6,N(D35)=0),"",ROUND(N(F34)+C35-N(D35),2))</f>
        <v/>
      </c>
    </row>
    <row r="37">
      <c r="D37" s="3" t="inlineStr">
        <is>
          <t>Total accrued this year</t>
        </is>
      </c>
      <c r="F37" s="17">
        <f>SUM(C9:C35)</f>
        <v/>
      </c>
    </row>
    <row r="38">
      <c r="D38" s="3" t="inlineStr">
        <is>
          <t>Total PTO used this year</t>
        </is>
      </c>
      <c r="F38" s="17">
        <f>SUM(D9:D35)</f>
        <v/>
      </c>
    </row>
    <row r="39">
      <c r="D39" s="3" t="inlineStr">
        <is>
          <t>Balance as of the date above</t>
        </is>
      </c>
      <c r="F39" s="17">
        <f>$F$4+F37-F38</f>
        <v/>
      </c>
    </row>
    <row r="41">
      <c r="A41" s="18" t="inlineStr">
        <is>
          <t>Hours accrue only for pay periods that ended on or before the 'show balance as of' date, so future rows stay empty until you enter approved PTO in them. A negative balance turns red. Common rates: 80 hours a year = 3.08 per biweekly period, 120 = 4.62, 160 = 6.15.</t>
        </is>
      </c>
    </row>
    <row r="43">
      <c r="A43" s="19" t="inlineStr">
        <is>
          <t>Free template from workzenly.com</t>
        </is>
      </c>
    </row>
  </sheetData>
  <conditionalFormatting sqref="F9:F35">
    <cfRule type="expression" priority="1" dxfId="0">
      <formula>AND(F9&lt;&gt;"",F9&lt;0)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2026-11-07T10:47:06Z</dcterms:created>
  <dcterms:modified xmlns:dcterms="http://purl.org/dc/terms/" xmlns:xsi="http://www.w3.org/2001/XMLSchema-instance" xsi:type="dcterms:W3CDTF">2026-11-07T10:47:07Z</dcterms:modified>
</cp:coreProperties>
</file>