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ation" sheetId="1" state="visible" r:id="rId1"/>
  </sheets>
  <definedNames>
    <definedName name="_xlnm.Print_Titles" localSheetId="0">'Rotation'!$8:$8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/yyyy"/>
    <numFmt numFmtId="166" formatCode="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name val="Consolas"/>
      <sz val="9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1B8"/>
        </patternFill>
      </fill>
    </dxf>
    <dxf>
      <fill>
        <patternFill patternType="solid">
          <fgColor rgb="00FFD9B3"/>
        </patternFill>
      </fill>
    </dxf>
    <dxf>
      <fill>
        <patternFill patternType="solid">
          <fgColor rgb="00C9D7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21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6" customWidth="1" min="2" max="2"/>
    <col width="7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4.6" customWidth="1" min="34" max="34"/>
    <col width="7" customWidth="1" min="35" max="35"/>
    <col width="7" customWidth="1" min="36" max="36"/>
  </cols>
  <sheetData>
    <row r="1">
      <c r="A1" s="1" t="inlineStr">
        <is>
          <t>Monthly rotating shift calendar</t>
        </is>
      </c>
    </row>
    <row r="2">
      <c r="A2" s="2" t="inlineStr">
        <is>
          <t>Crews follow a repeating pattern. D = day, E = evening, N = night, - = off.</t>
        </is>
      </c>
    </row>
    <row r="3">
      <c r="A3" s="3" t="inlineStr">
        <is>
          <t>First day of the month</t>
        </is>
      </c>
      <c r="B3" s="4" t="n">
        <v>46357</v>
      </c>
    </row>
    <row r="4">
      <c r="A4" s="3" t="inlineStr">
        <is>
          <t>Date the cycle started (day 1)</t>
        </is>
      </c>
      <c r="B4" s="4" t="n">
        <v>46328</v>
      </c>
    </row>
    <row r="5">
      <c r="A5" s="3" t="inlineStr">
        <is>
          <t>Hours per shift</t>
        </is>
      </c>
      <c r="B5" s="5" t="n">
        <v>12</v>
      </c>
    </row>
    <row r="7">
      <c r="A7" s="6" t="inlineStr">
        <is>
          <t>Crew</t>
        </is>
      </c>
      <c r="B7" s="6" t="inlineStr">
        <is>
          <t>Pattern</t>
        </is>
      </c>
      <c r="C7" s="6" t="inlineStr">
        <is>
          <t>Offset</t>
        </is>
      </c>
      <c r="D7" s="6">
        <f>IF(MONTH($B$3+0)=MONTH($B$3),TEXT($B$3+0,"ddd"),"")</f>
        <v/>
      </c>
      <c r="E7" s="6">
        <f>IF(MONTH($B$3+1)=MONTH($B$3),TEXT($B$3+1,"ddd"),"")</f>
        <v/>
      </c>
      <c r="F7" s="6">
        <f>IF(MONTH($B$3+2)=MONTH($B$3),TEXT($B$3+2,"ddd"),"")</f>
        <v/>
      </c>
      <c r="G7" s="6">
        <f>IF(MONTH($B$3+3)=MONTH($B$3),TEXT($B$3+3,"ddd"),"")</f>
        <v/>
      </c>
      <c r="H7" s="6">
        <f>IF(MONTH($B$3+4)=MONTH($B$3),TEXT($B$3+4,"ddd"),"")</f>
        <v/>
      </c>
      <c r="I7" s="6">
        <f>IF(MONTH($B$3+5)=MONTH($B$3),TEXT($B$3+5,"ddd"),"")</f>
        <v/>
      </c>
      <c r="J7" s="6">
        <f>IF(MONTH($B$3+6)=MONTH($B$3),TEXT($B$3+6,"ddd"),"")</f>
        <v/>
      </c>
      <c r="K7" s="6">
        <f>IF(MONTH($B$3+7)=MONTH($B$3),TEXT($B$3+7,"ddd"),"")</f>
        <v/>
      </c>
      <c r="L7" s="6">
        <f>IF(MONTH($B$3+8)=MONTH($B$3),TEXT($B$3+8,"ddd"),"")</f>
        <v/>
      </c>
      <c r="M7" s="6">
        <f>IF(MONTH($B$3+9)=MONTH($B$3),TEXT($B$3+9,"ddd"),"")</f>
        <v/>
      </c>
      <c r="N7" s="6">
        <f>IF(MONTH($B$3+10)=MONTH($B$3),TEXT($B$3+10,"ddd"),"")</f>
        <v/>
      </c>
      <c r="O7" s="6">
        <f>IF(MONTH($B$3+11)=MONTH($B$3),TEXT($B$3+11,"ddd"),"")</f>
        <v/>
      </c>
      <c r="P7" s="6">
        <f>IF(MONTH($B$3+12)=MONTH($B$3),TEXT($B$3+12,"ddd"),"")</f>
        <v/>
      </c>
      <c r="Q7" s="6">
        <f>IF(MONTH($B$3+13)=MONTH($B$3),TEXT($B$3+13,"ddd"),"")</f>
        <v/>
      </c>
      <c r="R7" s="6">
        <f>IF(MONTH($B$3+14)=MONTH($B$3),TEXT($B$3+14,"ddd"),"")</f>
        <v/>
      </c>
      <c r="S7" s="6">
        <f>IF(MONTH($B$3+15)=MONTH($B$3),TEXT($B$3+15,"ddd"),"")</f>
        <v/>
      </c>
      <c r="T7" s="6">
        <f>IF(MONTH($B$3+16)=MONTH($B$3),TEXT($B$3+16,"ddd"),"")</f>
        <v/>
      </c>
      <c r="U7" s="6">
        <f>IF(MONTH($B$3+17)=MONTH($B$3),TEXT($B$3+17,"ddd"),"")</f>
        <v/>
      </c>
      <c r="V7" s="6">
        <f>IF(MONTH($B$3+18)=MONTH($B$3),TEXT($B$3+18,"ddd"),"")</f>
        <v/>
      </c>
      <c r="W7" s="6">
        <f>IF(MONTH($B$3+19)=MONTH($B$3),TEXT($B$3+19,"ddd"),"")</f>
        <v/>
      </c>
      <c r="X7" s="6">
        <f>IF(MONTH($B$3+20)=MONTH($B$3),TEXT($B$3+20,"ddd"),"")</f>
        <v/>
      </c>
      <c r="Y7" s="6">
        <f>IF(MONTH($B$3+21)=MONTH($B$3),TEXT($B$3+21,"ddd"),"")</f>
        <v/>
      </c>
      <c r="Z7" s="6">
        <f>IF(MONTH($B$3+22)=MONTH($B$3),TEXT($B$3+22,"ddd"),"")</f>
        <v/>
      </c>
      <c r="AA7" s="6">
        <f>IF(MONTH($B$3+23)=MONTH($B$3),TEXT($B$3+23,"ddd"),"")</f>
        <v/>
      </c>
      <c r="AB7" s="6">
        <f>IF(MONTH($B$3+24)=MONTH($B$3),TEXT($B$3+24,"ddd"),"")</f>
        <v/>
      </c>
      <c r="AC7" s="6">
        <f>IF(MONTH($B$3+25)=MONTH($B$3),TEXT($B$3+25,"ddd"),"")</f>
        <v/>
      </c>
      <c r="AD7" s="6">
        <f>IF(MONTH($B$3+26)=MONTH($B$3),TEXT($B$3+26,"ddd"),"")</f>
        <v/>
      </c>
      <c r="AE7" s="6">
        <f>IF(MONTH($B$3+27)=MONTH($B$3),TEXT($B$3+27,"ddd"),"")</f>
        <v/>
      </c>
      <c r="AF7" s="6">
        <f>IF(MONTH($B$3+28)=MONTH($B$3),TEXT($B$3+28,"ddd"),"")</f>
        <v/>
      </c>
      <c r="AG7" s="6">
        <f>IF(MONTH($B$3+29)=MONTH($B$3),TEXT($B$3+29,"ddd"),"")</f>
        <v/>
      </c>
      <c r="AH7" s="6">
        <f>IF(MONTH($B$3+30)=MONTH($B$3),TEXT($B$3+30,"ddd"),"")</f>
        <v/>
      </c>
      <c r="AI7" s="6" t="inlineStr">
        <is>
          <t>Shifts</t>
        </is>
      </c>
      <c r="AJ7" s="6" t="inlineStr">
        <is>
          <t>Hours</t>
        </is>
      </c>
    </row>
    <row r="8">
      <c r="A8" s="6" t="inlineStr"/>
      <c r="B8" s="6" t="inlineStr"/>
      <c r="C8" s="6" t="inlineStr"/>
      <c r="D8" s="7">
        <f>IF(MONTH($B$3+0)=MONTH($B$3),$B$3+0,"")</f>
        <v/>
      </c>
      <c r="E8" s="7">
        <f>IF(MONTH($B$3+1)=MONTH($B$3),$B$3+1,"")</f>
        <v/>
      </c>
      <c r="F8" s="7">
        <f>IF(MONTH($B$3+2)=MONTH($B$3),$B$3+2,"")</f>
        <v/>
      </c>
      <c r="G8" s="7">
        <f>IF(MONTH($B$3+3)=MONTH($B$3),$B$3+3,"")</f>
        <v/>
      </c>
      <c r="H8" s="7">
        <f>IF(MONTH($B$3+4)=MONTH($B$3),$B$3+4,"")</f>
        <v/>
      </c>
      <c r="I8" s="7">
        <f>IF(MONTH($B$3+5)=MONTH($B$3),$B$3+5,"")</f>
        <v/>
      </c>
      <c r="J8" s="7">
        <f>IF(MONTH($B$3+6)=MONTH($B$3),$B$3+6,"")</f>
        <v/>
      </c>
      <c r="K8" s="7">
        <f>IF(MONTH($B$3+7)=MONTH($B$3),$B$3+7,"")</f>
        <v/>
      </c>
      <c r="L8" s="7">
        <f>IF(MONTH($B$3+8)=MONTH($B$3),$B$3+8,"")</f>
        <v/>
      </c>
      <c r="M8" s="7">
        <f>IF(MONTH($B$3+9)=MONTH($B$3),$B$3+9,"")</f>
        <v/>
      </c>
      <c r="N8" s="7">
        <f>IF(MONTH($B$3+10)=MONTH($B$3),$B$3+10,"")</f>
        <v/>
      </c>
      <c r="O8" s="7">
        <f>IF(MONTH($B$3+11)=MONTH($B$3),$B$3+11,"")</f>
        <v/>
      </c>
      <c r="P8" s="7">
        <f>IF(MONTH($B$3+12)=MONTH($B$3),$B$3+12,"")</f>
        <v/>
      </c>
      <c r="Q8" s="7">
        <f>IF(MONTH($B$3+13)=MONTH($B$3),$B$3+13,"")</f>
        <v/>
      </c>
      <c r="R8" s="7">
        <f>IF(MONTH($B$3+14)=MONTH($B$3),$B$3+14,"")</f>
        <v/>
      </c>
      <c r="S8" s="7">
        <f>IF(MONTH($B$3+15)=MONTH($B$3),$B$3+15,"")</f>
        <v/>
      </c>
      <c r="T8" s="7">
        <f>IF(MONTH($B$3+16)=MONTH($B$3),$B$3+16,"")</f>
        <v/>
      </c>
      <c r="U8" s="7">
        <f>IF(MONTH($B$3+17)=MONTH($B$3),$B$3+17,"")</f>
        <v/>
      </c>
      <c r="V8" s="7">
        <f>IF(MONTH($B$3+18)=MONTH($B$3),$B$3+18,"")</f>
        <v/>
      </c>
      <c r="W8" s="7">
        <f>IF(MONTH($B$3+19)=MONTH($B$3),$B$3+19,"")</f>
        <v/>
      </c>
      <c r="X8" s="7">
        <f>IF(MONTH($B$3+20)=MONTH($B$3),$B$3+20,"")</f>
        <v/>
      </c>
      <c r="Y8" s="7">
        <f>IF(MONTH($B$3+21)=MONTH($B$3),$B$3+21,"")</f>
        <v/>
      </c>
      <c r="Z8" s="7">
        <f>IF(MONTH($B$3+22)=MONTH($B$3),$B$3+22,"")</f>
        <v/>
      </c>
      <c r="AA8" s="7">
        <f>IF(MONTH($B$3+23)=MONTH($B$3),$B$3+23,"")</f>
        <v/>
      </c>
      <c r="AB8" s="7">
        <f>IF(MONTH($B$3+24)=MONTH($B$3),$B$3+24,"")</f>
        <v/>
      </c>
      <c r="AC8" s="7">
        <f>IF(MONTH($B$3+25)=MONTH($B$3),$B$3+25,"")</f>
        <v/>
      </c>
      <c r="AD8" s="7">
        <f>IF(MONTH($B$3+26)=MONTH($B$3),$B$3+26,"")</f>
        <v/>
      </c>
      <c r="AE8" s="7">
        <f>IF(MONTH($B$3+27)=MONTH($B$3),$B$3+27,"")</f>
        <v/>
      </c>
      <c r="AF8" s="7">
        <f>IF(MONTH($B$3+28)=MONTH($B$3),$B$3+28,"")</f>
        <v/>
      </c>
      <c r="AG8" s="7">
        <f>IF(MONTH($B$3+29)=MONTH($B$3),$B$3+29,"")</f>
        <v/>
      </c>
      <c r="AH8" s="7">
        <f>IF(MONTH($B$3+30)=MONTH($B$3),$B$3+30,"")</f>
        <v/>
      </c>
      <c r="AI8" s="6" t="inlineStr"/>
      <c r="AJ8" s="6" t="inlineStr"/>
    </row>
    <row r="9">
      <c r="A9" s="8" t="inlineStr">
        <is>
          <t>Crew A</t>
        </is>
      </c>
      <c r="B9" s="9" t="inlineStr">
        <is>
          <t>DDDD----</t>
        </is>
      </c>
      <c r="C9" s="10" t="n">
        <v>0</v>
      </c>
      <c r="D9" s="10">
        <f>IF(OR($B9="",D$8=""),"",MID($B9,MOD(D$8-$B$4+$C9,LEN($B9))+1,1))</f>
        <v/>
      </c>
      <c r="E9" s="10">
        <f>IF(OR($B9="",E$8=""),"",MID($B9,MOD(E$8-$B$4+$C9,LEN($B9))+1,1))</f>
        <v/>
      </c>
      <c r="F9" s="10">
        <f>IF(OR($B9="",F$8=""),"",MID($B9,MOD(F$8-$B$4+$C9,LEN($B9))+1,1))</f>
        <v/>
      </c>
      <c r="G9" s="10">
        <f>IF(OR($B9="",G$8=""),"",MID($B9,MOD(G$8-$B$4+$C9,LEN($B9))+1,1))</f>
        <v/>
      </c>
      <c r="H9" s="10">
        <f>IF(OR($B9="",H$8=""),"",MID($B9,MOD(H$8-$B$4+$C9,LEN($B9))+1,1))</f>
        <v/>
      </c>
      <c r="I9" s="10">
        <f>IF(OR($B9="",I$8=""),"",MID($B9,MOD(I$8-$B$4+$C9,LEN($B9))+1,1))</f>
        <v/>
      </c>
      <c r="J9" s="10">
        <f>IF(OR($B9="",J$8=""),"",MID($B9,MOD(J$8-$B$4+$C9,LEN($B9))+1,1))</f>
        <v/>
      </c>
      <c r="K9" s="10">
        <f>IF(OR($B9="",K$8=""),"",MID($B9,MOD(K$8-$B$4+$C9,LEN($B9))+1,1))</f>
        <v/>
      </c>
      <c r="L9" s="10">
        <f>IF(OR($B9="",L$8=""),"",MID($B9,MOD(L$8-$B$4+$C9,LEN($B9))+1,1))</f>
        <v/>
      </c>
      <c r="M9" s="10">
        <f>IF(OR($B9="",M$8=""),"",MID($B9,MOD(M$8-$B$4+$C9,LEN($B9))+1,1))</f>
        <v/>
      </c>
      <c r="N9" s="10">
        <f>IF(OR($B9="",N$8=""),"",MID($B9,MOD(N$8-$B$4+$C9,LEN($B9))+1,1))</f>
        <v/>
      </c>
      <c r="O9" s="10">
        <f>IF(OR($B9="",O$8=""),"",MID($B9,MOD(O$8-$B$4+$C9,LEN($B9))+1,1))</f>
        <v/>
      </c>
      <c r="P9" s="10">
        <f>IF(OR($B9="",P$8=""),"",MID($B9,MOD(P$8-$B$4+$C9,LEN($B9))+1,1))</f>
        <v/>
      </c>
      <c r="Q9" s="10">
        <f>IF(OR($B9="",Q$8=""),"",MID($B9,MOD(Q$8-$B$4+$C9,LEN($B9))+1,1))</f>
        <v/>
      </c>
      <c r="R9" s="10">
        <f>IF(OR($B9="",R$8=""),"",MID($B9,MOD(R$8-$B$4+$C9,LEN($B9))+1,1))</f>
        <v/>
      </c>
      <c r="S9" s="10">
        <f>IF(OR($B9="",S$8=""),"",MID($B9,MOD(S$8-$B$4+$C9,LEN($B9))+1,1))</f>
        <v/>
      </c>
      <c r="T9" s="10">
        <f>IF(OR($B9="",T$8=""),"",MID($B9,MOD(T$8-$B$4+$C9,LEN($B9))+1,1))</f>
        <v/>
      </c>
      <c r="U9" s="10">
        <f>IF(OR($B9="",U$8=""),"",MID($B9,MOD(U$8-$B$4+$C9,LEN($B9))+1,1))</f>
        <v/>
      </c>
      <c r="V9" s="10">
        <f>IF(OR($B9="",V$8=""),"",MID($B9,MOD(V$8-$B$4+$C9,LEN($B9))+1,1))</f>
        <v/>
      </c>
      <c r="W9" s="10">
        <f>IF(OR($B9="",W$8=""),"",MID($B9,MOD(W$8-$B$4+$C9,LEN($B9))+1,1))</f>
        <v/>
      </c>
      <c r="X9" s="10">
        <f>IF(OR($B9="",X$8=""),"",MID($B9,MOD(X$8-$B$4+$C9,LEN($B9))+1,1))</f>
        <v/>
      </c>
      <c r="Y9" s="10">
        <f>IF(OR($B9="",Y$8=""),"",MID($B9,MOD(Y$8-$B$4+$C9,LEN($B9))+1,1))</f>
        <v/>
      </c>
      <c r="Z9" s="10">
        <f>IF(OR($B9="",Z$8=""),"",MID($B9,MOD(Z$8-$B$4+$C9,LEN($B9))+1,1))</f>
        <v/>
      </c>
      <c r="AA9" s="10">
        <f>IF(OR($B9="",AA$8=""),"",MID($B9,MOD(AA$8-$B$4+$C9,LEN($B9))+1,1))</f>
        <v/>
      </c>
      <c r="AB9" s="10">
        <f>IF(OR($B9="",AB$8=""),"",MID($B9,MOD(AB$8-$B$4+$C9,LEN($B9))+1,1))</f>
        <v/>
      </c>
      <c r="AC9" s="10">
        <f>IF(OR($B9="",AC$8=""),"",MID($B9,MOD(AC$8-$B$4+$C9,LEN($B9))+1,1))</f>
        <v/>
      </c>
      <c r="AD9" s="10">
        <f>IF(OR($B9="",AD$8=""),"",MID($B9,MOD(AD$8-$B$4+$C9,LEN($B9))+1,1))</f>
        <v/>
      </c>
      <c r="AE9" s="10">
        <f>IF(OR($B9="",AE$8=""),"",MID($B9,MOD(AE$8-$B$4+$C9,LEN($B9))+1,1))</f>
        <v/>
      </c>
      <c r="AF9" s="10">
        <f>IF(OR($B9="",AF$8=""),"",MID($B9,MOD(AF$8-$B$4+$C9,LEN($B9))+1,1))</f>
        <v/>
      </c>
      <c r="AG9" s="10">
        <f>IF(OR($B9="",AG$8=""),"",MID($B9,MOD(AG$8-$B$4+$C9,LEN($B9))+1,1))</f>
        <v/>
      </c>
      <c r="AH9" s="10">
        <f>IF(OR($B9="",AH$8=""),"",MID($B9,MOD(AH$8-$B$4+$C9,LEN($B9))+1,1))</f>
        <v/>
      </c>
      <c r="AI9" s="11">
        <f>COUNTIF(D9:AH9,"D")+COUNTIF(D9:AH9,"E")+COUNTIF(D9:AH9,"N")</f>
        <v/>
      </c>
      <c r="AJ9" s="11">
        <f>AI9*$B$5</f>
        <v/>
      </c>
    </row>
    <row r="10">
      <c r="A10" s="8" t="inlineStr">
        <is>
          <t>Crew B</t>
        </is>
      </c>
      <c r="B10" s="9" t="inlineStr">
        <is>
          <t>DDDD----</t>
        </is>
      </c>
      <c r="C10" s="10" t="n">
        <v>4</v>
      </c>
      <c r="D10" s="10">
        <f>IF(OR($B10="",D$8=""),"",MID($B10,MOD(D$8-$B$4+$C10,LEN($B10))+1,1))</f>
        <v/>
      </c>
      <c r="E10" s="10">
        <f>IF(OR($B10="",E$8=""),"",MID($B10,MOD(E$8-$B$4+$C10,LEN($B10))+1,1))</f>
        <v/>
      </c>
      <c r="F10" s="10">
        <f>IF(OR($B10="",F$8=""),"",MID($B10,MOD(F$8-$B$4+$C10,LEN($B10))+1,1))</f>
        <v/>
      </c>
      <c r="G10" s="10">
        <f>IF(OR($B10="",G$8=""),"",MID($B10,MOD(G$8-$B$4+$C10,LEN($B10))+1,1))</f>
        <v/>
      </c>
      <c r="H10" s="10">
        <f>IF(OR($B10="",H$8=""),"",MID($B10,MOD(H$8-$B$4+$C10,LEN($B10))+1,1))</f>
        <v/>
      </c>
      <c r="I10" s="10">
        <f>IF(OR($B10="",I$8=""),"",MID($B10,MOD(I$8-$B$4+$C10,LEN($B10))+1,1))</f>
        <v/>
      </c>
      <c r="J10" s="10">
        <f>IF(OR($B10="",J$8=""),"",MID($B10,MOD(J$8-$B$4+$C10,LEN($B10))+1,1))</f>
        <v/>
      </c>
      <c r="K10" s="10">
        <f>IF(OR($B10="",K$8=""),"",MID($B10,MOD(K$8-$B$4+$C10,LEN($B10))+1,1))</f>
        <v/>
      </c>
      <c r="L10" s="10">
        <f>IF(OR($B10="",L$8=""),"",MID($B10,MOD(L$8-$B$4+$C10,LEN($B10))+1,1))</f>
        <v/>
      </c>
      <c r="M10" s="10">
        <f>IF(OR($B10="",M$8=""),"",MID($B10,MOD(M$8-$B$4+$C10,LEN($B10))+1,1))</f>
        <v/>
      </c>
      <c r="N10" s="10">
        <f>IF(OR($B10="",N$8=""),"",MID($B10,MOD(N$8-$B$4+$C10,LEN($B10))+1,1))</f>
        <v/>
      </c>
      <c r="O10" s="10">
        <f>IF(OR($B10="",O$8=""),"",MID($B10,MOD(O$8-$B$4+$C10,LEN($B10))+1,1))</f>
        <v/>
      </c>
      <c r="P10" s="10">
        <f>IF(OR($B10="",P$8=""),"",MID($B10,MOD(P$8-$B$4+$C10,LEN($B10))+1,1))</f>
        <v/>
      </c>
      <c r="Q10" s="10">
        <f>IF(OR($B10="",Q$8=""),"",MID($B10,MOD(Q$8-$B$4+$C10,LEN($B10))+1,1))</f>
        <v/>
      </c>
      <c r="R10" s="10">
        <f>IF(OR($B10="",R$8=""),"",MID($B10,MOD(R$8-$B$4+$C10,LEN($B10))+1,1))</f>
        <v/>
      </c>
      <c r="S10" s="10">
        <f>IF(OR($B10="",S$8=""),"",MID($B10,MOD(S$8-$B$4+$C10,LEN($B10))+1,1))</f>
        <v/>
      </c>
      <c r="T10" s="10">
        <f>IF(OR($B10="",T$8=""),"",MID($B10,MOD(T$8-$B$4+$C10,LEN($B10))+1,1))</f>
        <v/>
      </c>
      <c r="U10" s="10">
        <f>IF(OR($B10="",U$8=""),"",MID($B10,MOD(U$8-$B$4+$C10,LEN($B10))+1,1))</f>
        <v/>
      </c>
      <c r="V10" s="10">
        <f>IF(OR($B10="",V$8=""),"",MID($B10,MOD(V$8-$B$4+$C10,LEN($B10))+1,1))</f>
        <v/>
      </c>
      <c r="W10" s="10">
        <f>IF(OR($B10="",W$8=""),"",MID($B10,MOD(W$8-$B$4+$C10,LEN($B10))+1,1))</f>
        <v/>
      </c>
      <c r="X10" s="10">
        <f>IF(OR($B10="",X$8=""),"",MID($B10,MOD(X$8-$B$4+$C10,LEN($B10))+1,1))</f>
        <v/>
      </c>
      <c r="Y10" s="10">
        <f>IF(OR($B10="",Y$8=""),"",MID($B10,MOD(Y$8-$B$4+$C10,LEN($B10))+1,1))</f>
        <v/>
      </c>
      <c r="Z10" s="10">
        <f>IF(OR($B10="",Z$8=""),"",MID($B10,MOD(Z$8-$B$4+$C10,LEN($B10))+1,1))</f>
        <v/>
      </c>
      <c r="AA10" s="10">
        <f>IF(OR($B10="",AA$8=""),"",MID($B10,MOD(AA$8-$B$4+$C10,LEN($B10))+1,1))</f>
        <v/>
      </c>
      <c r="AB10" s="10">
        <f>IF(OR($B10="",AB$8=""),"",MID($B10,MOD(AB$8-$B$4+$C10,LEN($B10))+1,1))</f>
        <v/>
      </c>
      <c r="AC10" s="10">
        <f>IF(OR($B10="",AC$8=""),"",MID($B10,MOD(AC$8-$B$4+$C10,LEN($B10))+1,1))</f>
        <v/>
      </c>
      <c r="AD10" s="10">
        <f>IF(OR($B10="",AD$8=""),"",MID($B10,MOD(AD$8-$B$4+$C10,LEN($B10))+1,1))</f>
        <v/>
      </c>
      <c r="AE10" s="10">
        <f>IF(OR($B10="",AE$8=""),"",MID($B10,MOD(AE$8-$B$4+$C10,LEN($B10))+1,1))</f>
        <v/>
      </c>
      <c r="AF10" s="10">
        <f>IF(OR($B10="",AF$8=""),"",MID($B10,MOD(AF$8-$B$4+$C10,LEN($B10))+1,1))</f>
        <v/>
      </c>
      <c r="AG10" s="10">
        <f>IF(OR($B10="",AG$8=""),"",MID($B10,MOD(AG$8-$B$4+$C10,LEN($B10))+1,1))</f>
        <v/>
      </c>
      <c r="AH10" s="10">
        <f>IF(OR($B10="",AH$8=""),"",MID($B10,MOD(AH$8-$B$4+$C10,LEN($B10))+1,1))</f>
        <v/>
      </c>
      <c r="AI10" s="11">
        <f>COUNTIF(D10:AH10,"D")+COUNTIF(D10:AH10,"E")+COUNTIF(D10:AH10,"N")</f>
        <v/>
      </c>
      <c r="AJ10" s="11">
        <f>AI10*$B$5</f>
        <v/>
      </c>
    </row>
    <row r="11">
      <c r="A11" s="8" t="inlineStr">
        <is>
          <t>Crew C</t>
        </is>
      </c>
      <c r="B11" s="9" t="inlineStr">
        <is>
          <t>NNNN----</t>
        </is>
      </c>
      <c r="C11" s="10" t="n">
        <v>0</v>
      </c>
      <c r="D11" s="10">
        <f>IF(OR($B11="",D$8=""),"",MID($B11,MOD(D$8-$B$4+$C11,LEN($B11))+1,1))</f>
        <v/>
      </c>
      <c r="E11" s="10">
        <f>IF(OR($B11="",E$8=""),"",MID($B11,MOD(E$8-$B$4+$C11,LEN($B11))+1,1))</f>
        <v/>
      </c>
      <c r="F11" s="10">
        <f>IF(OR($B11="",F$8=""),"",MID($B11,MOD(F$8-$B$4+$C11,LEN($B11))+1,1))</f>
        <v/>
      </c>
      <c r="G11" s="10">
        <f>IF(OR($B11="",G$8=""),"",MID($B11,MOD(G$8-$B$4+$C11,LEN($B11))+1,1))</f>
        <v/>
      </c>
      <c r="H11" s="10">
        <f>IF(OR($B11="",H$8=""),"",MID($B11,MOD(H$8-$B$4+$C11,LEN($B11))+1,1))</f>
        <v/>
      </c>
      <c r="I11" s="10">
        <f>IF(OR($B11="",I$8=""),"",MID($B11,MOD(I$8-$B$4+$C11,LEN($B11))+1,1))</f>
        <v/>
      </c>
      <c r="J11" s="10">
        <f>IF(OR($B11="",J$8=""),"",MID($B11,MOD(J$8-$B$4+$C11,LEN($B11))+1,1))</f>
        <v/>
      </c>
      <c r="K11" s="10">
        <f>IF(OR($B11="",K$8=""),"",MID($B11,MOD(K$8-$B$4+$C11,LEN($B11))+1,1))</f>
        <v/>
      </c>
      <c r="L11" s="10">
        <f>IF(OR($B11="",L$8=""),"",MID($B11,MOD(L$8-$B$4+$C11,LEN($B11))+1,1))</f>
        <v/>
      </c>
      <c r="M11" s="10">
        <f>IF(OR($B11="",M$8=""),"",MID($B11,MOD(M$8-$B$4+$C11,LEN($B11))+1,1))</f>
        <v/>
      </c>
      <c r="N11" s="10">
        <f>IF(OR($B11="",N$8=""),"",MID($B11,MOD(N$8-$B$4+$C11,LEN($B11))+1,1))</f>
        <v/>
      </c>
      <c r="O11" s="10">
        <f>IF(OR($B11="",O$8=""),"",MID($B11,MOD(O$8-$B$4+$C11,LEN($B11))+1,1))</f>
        <v/>
      </c>
      <c r="P11" s="10">
        <f>IF(OR($B11="",P$8=""),"",MID($B11,MOD(P$8-$B$4+$C11,LEN($B11))+1,1))</f>
        <v/>
      </c>
      <c r="Q11" s="10">
        <f>IF(OR($B11="",Q$8=""),"",MID($B11,MOD(Q$8-$B$4+$C11,LEN($B11))+1,1))</f>
        <v/>
      </c>
      <c r="R11" s="10">
        <f>IF(OR($B11="",R$8=""),"",MID($B11,MOD(R$8-$B$4+$C11,LEN($B11))+1,1))</f>
        <v/>
      </c>
      <c r="S11" s="10">
        <f>IF(OR($B11="",S$8=""),"",MID($B11,MOD(S$8-$B$4+$C11,LEN($B11))+1,1))</f>
        <v/>
      </c>
      <c r="T11" s="10">
        <f>IF(OR($B11="",T$8=""),"",MID($B11,MOD(T$8-$B$4+$C11,LEN($B11))+1,1))</f>
        <v/>
      </c>
      <c r="U11" s="10">
        <f>IF(OR($B11="",U$8=""),"",MID($B11,MOD(U$8-$B$4+$C11,LEN($B11))+1,1))</f>
        <v/>
      </c>
      <c r="V11" s="10">
        <f>IF(OR($B11="",V$8=""),"",MID($B11,MOD(V$8-$B$4+$C11,LEN($B11))+1,1))</f>
        <v/>
      </c>
      <c r="W11" s="10">
        <f>IF(OR($B11="",W$8=""),"",MID($B11,MOD(W$8-$B$4+$C11,LEN($B11))+1,1))</f>
        <v/>
      </c>
      <c r="X11" s="10">
        <f>IF(OR($B11="",X$8=""),"",MID($B11,MOD(X$8-$B$4+$C11,LEN($B11))+1,1))</f>
        <v/>
      </c>
      <c r="Y11" s="10">
        <f>IF(OR($B11="",Y$8=""),"",MID($B11,MOD(Y$8-$B$4+$C11,LEN($B11))+1,1))</f>
        <v/>
      </c>
      <c r="Z11" s="10">
        <f>IF(OR($B11="",Z$8=""),"",MID($B11,MOD(Z$8-$B$4+$C11,LEN($B11))+1,1))</f>
        <v/>
      </c>
      <c r="AA11" s="10">
        <f>IF(OR($B11="",AA$8=""),"",MID($B11,MOD(AA$8-$B$4+$C11,LEN($B11))+1,1))</f>
        <v/>
      </c>
      <c r="AB11" s="10">
        <f>IF(OR($B11="",AB$8=""),"",MID($B11,MOD(AB$8-$B$4+$C11,LEN($B11))+1,1))</f>
        <v/>
      </c>
      <c r="AC11" s="10">
        <f>IF(OR($B11="",AC$8=""),"",MID($B11,MOD(AC$8-$B$4+$C11,LEN($B11))+1,1))</f>
        <v/>
      </c>
      <c r="AD11" s="10">
        <f>IF(OR($B11="",AD$8=""),"",MID($B11,MOD(AD$8-$B$4+$C11,LEN($B11))+1,1))</f>
        <v/>
      </c>
      <c r="AE11" s="10">
        <f>IF(OR($B11="",AE$8=""),"",MID($B11,MOD(AE$8-$B$4+$C11,LEN($B11))+1,1))</f>
        <v/>
      </c>
      <c r="AF11" s="10">
        <f>IF(OR($B11="",AF$8=""),"",MID($B11,MOD(AF$8-$B$4+$C11,LEN($B11))+1,1))</f>
        <v/>
      </c>
      <c r="AG11" s="10">
        <f>IF(OR($B11="",AG$8=""),"",MID($B11,MOD(AG$8-$B$4+$C11,LEN($B11))+1,1))</f>
        <v/>
      </c>
      <c r="AH11" s="10">
        <f>IF(OR($B11="",AH$8=""),"",MID($B11,MOD(AH$8-$B$4+$C11,LEN($B11))+1,1))</f>
        <v/>
      </c>
      <c r="AI11" s="11">
        <f>COUNTIF(D11:AH11,"D")+COUNTIF(D11:AH11,"E")+COUNTIF(D11:AH11,"N")</f>
        <v/>
      </c>
      <c r="AJ11" s="11">
        <f>AI11*$B$5</f>
        <v/>
      </c>
    </row>
    <row r="12">
      <c r="A12" s="8" t="inlineStr">
        <is>
          <t>Crew D</t>
        </is>
      </c>
      <c r="B12" s="9" t="inlineStr">
        <is>
          <t>NNNN----</t>
        </is>
      </c>
      <c r="C12" s="10" t="n">
        <v>4</v>
      </c>
      <c r="D12" s="10">
        <f>IF(OR($B12="",D$8=""),"",MID($B12,MOD(D$8-$B$4+$C12,LEN($B12))+1,1))</f>
        <v/>
      </c>
      <c r="E12" s="10">
        <f>IF(OR($B12="",E$8=""),"",MID($B12,MOD(E$8-$B$4+$C12,LEN($B12))+1,1))</f>
        <v/>
      </c>
      <c r="F12" s="10">
        <f>IF(OR($B12="",F$8=""),"",MID($B12,MOD(F$8-$B$4+$C12,LEN($B12))+1,1))</f>
        <v/>
      </c>
      <c r="G12" s="10">
        <f>IF(OR($B12="",G$8=""),"",MID($B12,MOD(G$8-$B$4+$C12,LEN($B12))+1,1))</f>
        <v/>
      </c>
      <c r="H12" s="10">
        <f>IF(OR($B12="",H$8=""),"",MID($B12,MOD(H$8-$B$4+$C12,LEN($B12))+1,1))</f>
        <v/>
      </c>
      <c r="I12" s="10">
        <f>IF(OR($B12="",I$8=""),"",MID($B12,MOD(I$8-$B$4+$C12,LEN($B12))+1,1))</f>
        <v/>
      </c>
      <c r="J12" s="10">
        <f>IF(OR($B12="",J$8=""),"",MID($B12,MOD(J$8-$B$4+$C12,LEN($B12))+1,1))</f>
        <v/>
      </c>
      <c r="K12" s="10">
        <f>IF(OR($B12="",K$8=""),"",MID($B12,MOD(K$8-$B$4+$C12,LEN($B12))+1,1))</f>
        <v/>
      </c>
      <c r="L12" s="10">
        <f>IF(OR($B12="",L$8=""),"",MID($B12,MOD(L$8-$B$4+$C12,LEN($B12))+1,1))</f>
        <v/>
      </c>
      <c r="M12" s="10">
        <f>IF(OR($B12="",M$8=""),"",MID($B12,MOD(M$8-$B$4+$C12,LEN($B12))+1,1))</f>
        <v/>
      </c>
      <c r="N12" s="10">
        <f>IF(OR($B12="",N$8=""),"",MID($B12,MOD(N$8-$B$4+$C12,LEN($B12))+1,1))</f>
        <v/>
      </c>
      <c r="O12" s="10">
        <f>IF(OR($B12="",O$8=""),"",MID($B12,MOD(O$8-$B$4+$C12,LEN($B12))+1,1))</f>
        <v/>
      </c>
      <c r="P12" s="10">
        <f>IF(OR($B12="",P$8=""),"",MID($B12,MOD(P$8-$B$4+$C12,LEN($B12))+1,1))</f>
        <v/>
      </c>
      <c r="Q12" s="10">
        <f>IF(OR($B12="",Q$8=""),"",MID($B12,MOD(Q$8-$B$4+$C12,LEN($B12))+1,1))</f>
        <v/>
      </c>
      <c r="R12" s="10">
        <f>IF(OR($B12="",R$8=""),"",MID($B12,MOD(R$8-$B$4+$C12,LEN($B12))+1,1))</f>
        <v/>
      </c>
      <c r="S12" s="10">
        <f>IF(OR($B12="",S$8=""),"",MID($B12,MOD(S$8-$B$4+$C12,LEN($B12))+1,1))</f>
        <v/>
      </c>
      <c r="T12" s="10">
        <f>IF(OR($B12="",T$8=""),"",MID($B12,MOD(T$8-$B$4+$C12,LEN($B12))+1,1))</f>
        <v/>
      </c>
      <c r="U12" s="10">
        <f>IF(OR($B12="",U$8=""),"",MID($B12,MOD(U$8-$B$4+$C12,LEN($B12))+1,1))</f>
        <v/>
      </c>
      <c r="V12" s="10">
        <f>IF(OR($B12="",V$8=""),"",MID($B12,MOD(V$8-$B$4+$C12,LEN($B12))+1,1))</f>
        <v/>
      </c>
      <c r="W12" s="10">
        <f>IF(OR($B12="",W$8=""),"",MID($B12,MOD(W$8-$B$4+$C12,LEN($B12))+1,1))</f>
        <v/>
      </c>
      <c r="X12" s="10">
        <f>IF(OR($B12="",X$8=""),"",MID($B12,MOD(X$8-$B$4+$C12,LEN($B12))+1,1))</f>
        <v/>
      </c>
      <c r="Y12" s="10">
        <f>IF(OR($B12="",Y$8=""),"",MID($B12,MOD(Y$8-$B$4+$C12,LEN($B12))+1,1))</f>
        <v/>
      </c>
      <c r="Z12" s="10">
        <f>IF(OR($B12="",Z$8=""),"",MID($B12,MOD(Z$8-$B$4+$C12,LEN($B12))+1,1))</f>
        <v/>
      </c>
      <c r="AA12" s="10">
        <f>IF(OR($B12="",AA$8=""),"",MID($B12,MOD(AA$8-$B$4+$C12,LEN($B12))+1,1))</f>
        <v/>
      </c>
      <c r="AB12" s="10">
        <f>IF(OR($B12="",AB$8=""),"",MID($B12,MOD(AB$8-$B$4+$C12,LEN($B12))+1,1))</f>
        <v/>
      </c>
      <c r="AC12" s="10">
        <f>IF(OR($B12="",AC$8=""),"",MID($B12,MOD(AC$8-$B$4+$C12,LEN($B12))+1,1))</f>
        <v/>
      </c>
      <c r="AD12" s="10">
        <f>IF(OR($B12="",AD$8=""),"",MID($B12,MOD(AD$8-$B$4+$C12,LEN($B12))+1,1))</f>
        <v/>
      </c>
      <c r="AE12" s="10">
        <f>IF(OR($B12="",AE$8=""),"",MID($B12,MOD(AE$8-$B$4+$C12,LEN($B12))+1,1))</f>
        <v/>
      </c>
      <c r="AF12" s="10">
        <f>IF(OR($B12="",AF$8=""),"",MID($B12,MOD(AF$8-$B$4+$C12,LEN($B12))+1,1))</f>
        <v/>
      </c>
      <c r="AG12" s="10">
        <f>IF(OR($B12="",AG$8=""),"",MID($B12,MOD(AG$8-$B$4+$C12,LEN($B12))+1,1))</f>
        <v/>
      </c>
      <c r="AH12" s="10">
        <f>IF(OR($B12="",AH$8=""),"",MID($B12,MOD(AH$8-$B$4+$C12,LEN($B12))+1,1))</f>
        <v/>
      </c>
      <c r="AI12" s="11">
        <f>COUNTIF(D12:AH12,"D")+COUNTIF(D12:AH12,"E")+COUNTIF(D12:AH12,"N")</f>
        <v/>
      </c>
      <c r="AJ12" s="11">
        <f>AI12*$B$5</f>
        <v/>
      </c>
    </row>
    <row r="13">
      <c r="A13" s="8" t="inlineStr"/>
      <c r="B13" s="9" t="inlineStr"/>
      <c r="C13" s="10" t="n">
        <v>0</v>
      </c>
      <c r="D13" s="10">
        <f>IF(OR($B13="",D$8=""),"",MID($B13,MOD(D$8-$B$4+$C13,LEN($B13))+1,1))</f>
        <v/>
      </c>
      <c r="E13" s="10">
        <f>IF(OR($B13="",E$8=""),"",MID($B13,MOD(E$8-$B$4+$C13,LEN($B13))+1,1))</f>
        <v/>
      </c>
      <c r="F13" s="10">
        <f>IF(OR($B13="",F$8=""),"",MID($B13,MOD(F$8-$B$4+$C13,LEN($B13))+1,1))</f>
        <v/>
      </c>
      <c r="G13" s="10">
        <f>IF(OR($B13="",G$8=""),"",MID($B13,MOD(G$8-$B$4+$C13,LEN($B13))+1,1))</f>
        <v/>
      </c>
      <c r="H13" s="10">
        <f>IF(OR($B13="",H$8=""),"",MID($B13,MOD(H$8-$B$4+$C13,LEN($B13))+1,1))</f>
        <v/>
      </c>
      <c r="I13" s="10">
        <f>IF(OR($B13="",I$8=""),"",MID($B13,MOD(I$8-$B$4+$C13,LEN($B13))+1,1))</f>
        <v/>
      </c>
      <c r="J13" s="10">
        <f>IF(OR($B13="",J$8=""),"",MID($B13,MOD(J$8-$B$4+$C13,LEN($B13))+1,1))</f>
        <v/>
      </c>
      <c r="K13" s="10">
        <f>IF(OR($B13="",K$8=""),"",MID($B13,MOD(K$8-$B$4+$C13,LEN($B13))+1,1))</f>
        <v/>
      </c>
      <c r="L13" s="10">
        <f>IF(OR($B13="",L$8=""),"",MID($B13,MOD(L$8-$B$4+$C13,LEN($B13))+1,1))</f>
        <v/>
      </c>
      <c r="M13" s="10">
        <f>IF(OR($B13="",M$8=""),"",MID($B13,MOD(M$8-$B$4+$C13,LEN($B13))+1,1))</f>
        <v/>
      </c>
      <c r="N13" s="10">
        <f>IF(OR($B13="",N$8=""),"",MID($B13,MOD(N$8-$B$4+$C13,LEN($B13))+1,1))</f>
        <v/>
      </c>
      <c r="O13" s="10">
        <f>IF(OR($B13="",O$8=""),"",MID($B13,MOD(O$8-$B$4+$C13,LEN($B13))+1,1))</f>
        <v/>
      </c>
      <c r="P13" s="10">
        <f>IF(OR($B13="",P$8=""),"",MID($B13,MOD(P$8-$B$4+$C13,LEN($B13))+1,1))</f>
        <v/>
      </c>
      <c r="Q13" s="10">
        <f>IF(OR($B13="",Q$8=""),"",MID($B13,MOD(Q$8-$B$4+$C13,LEN($B13))+1,1))</f>
        <v/>
      </c>
      <c r="R13" s="10">
        <f>IF(OR($B13="",R$8=""),"",MID($B13,MOD(R$8-$B$4+$C13,LEN($B13))+1,1))</f>
        <v/>
      </c>
      <c r="S13" s="10">
        <f>IF(OR($B13="",S$8=""),"",MID($B13,MOD(S$8-$B$4+$C13,LEN($B13))+1,1))</f>
        <v/>
      </c>
      <c r="T13" s="10">
        <f>IF(OR($B13="",T$8=""),"",MID($B13,MOD(T$8-$B$4+$C13,LEN($B13))+1,1))</f>
        <v/>
      </c>
      <c r="U13" s="10">
        <f>IF(OR($B13="",U$8=""),"",MID($B13,MOD(U$8-$B$4+$C13,LEN($B13))+1,1))</f>
        <v/>
      </c>
      <c r="V13" s="10">
        <f>IF(OR($B13="",V$8=""),"",MID($B13,MOD(V$8-$B$4+$C13,LEN($B13))+1,1))</f>
        <v/>
      </c>
      <c r="W13" s="10">
        <f>IF(OR($B13="",W$8=""),"",MID($B13,MOD(W$8-$B$4+$C13,LEN($B13))+1,1))</f>
        <v/>
      </c>
      <c r="X13" s="10">
        <f>IF(OR($B13="",X$8=""),"",MID($B13,MOD(X$8-$B$4+$C13,LEN($B13))+1,1))</f>
        <v/>
      </c>
      <c r="Y13" s="10">
        <f>IF(OR($B13="",Y$8=""),"",MID($B13,MOD(Y$8-$B$4+$C13,LEN($B13))+1,1))</f>
        <v/>
      </c>
      <c r="Z13" s="10">
        <f>IF(OR($B13="",Z$8=""),"",MID($B13,MOD(Z$8-$B$4+$C13,LEN($B13))+1,1))</f>
        <v/>
      </c>
      <c r="AA13" s="10">
        <f>IF(OR($B13="",AA$8=""),"",MID($B13,MOD(AA$8-$B$4+$C13,LEN($B13))+1,1))</f>
        <v/>
      </c>
      <c r="AB13" s="10">
        <f>IF(OR($B13="",AB$8=""),"",MID($B13,MOD(AB$8-$B$4+$C13,LEN($B13))+1,1))</f>
        <v/>
      </c>
      <c r="AC13" s="10">
        <f>IF(OR($B13="",AC$8=""),"",MID($B13,MOD(AC$8-$B$4+$C13,LEN($B13))+1,1))</f>
        <v/>
      </c>
      <c r="AD13" s="10">
        <f>IF(OR($B13="",AD$8=""),"",MID($B13,MOD(AD$8-$B$4+$C13,LEN($B13))+1,1))</f>
        <v/>
      </c>
      <c r="AE13" s="10">
        <f>IF(OR($B13="",AE$8=""),"",MID($B13,MOD(AE$8-$B$4+$C13,LEN($B13))+1,1))</f>
        <v/>
      </c>
      <c r="AF13" s="10">
        <f>IF(OR($B13="",AF$8=""),"",MID($B13,MOD(AF$8-$B$4+$C13,LEN($B13))+1,1))</f>
        <v/>
      </c>
      <c r="AG13" s="10">
        <f>IF(OR($B13="",AG$8=""),"",MID($B13,MOD(AG$8-$B$4+$C13,LEN($B13))+1,1))</f>
        <v/>
      </c>
      <c r="AH13" s="10">
        <f>IF(OR($B13="",AH$8=""),"",MID($B13,MOD(AH$8-$B$4+$C13,LEN($B13))+1,1))</f>
        <v/>
      </c>
      <c r="AI13" s="11">
        <f>COUNTIF(D13:AH13,"D")+COUNTIF(D13:AH13,"E")+COUNTIF(D13:AH13,"N")</f>
        <v/>
      </c>
      <c r="AJ13" s="11">
        <f>AI13*$B$5</f>
        <v/>
      </c>
    </row>
    <row r="14">
      <c r="A14" s="8" t="inlineStr"/>
      <c r="B14" s="9" t="inlineStr"/>
      <c r="C14" s="10" t="n">
        <v>0</v>
      </c>
      <c r="D14" s="10">
        <f>IF(OR($B14="",D$8=""),"",MID($B14,MOD(D$8-$B$4+$C14,LEN($B14))+1,1))</f>
        <v/>
      </c>
      <c r="E14" s="10">
        <f>IF(OR($B14="",E$8=""),"",MID($B14,MOD(E$8-$B$4+$C14,LEN($B14))+1,1))</f>
        <v/>
      </c>
      <c r="F14" s="10">
        <f>IF(OR($B14="",F$8=""),"",MID($B14,MOD(F$8-$B$4+$C14,LEN($B14))+1,1))</f>
        <v/>
      </c>
      <c r="G14" s="10">
        <f>IF(OR($B14="",G$8=""),"",MID($B14,MOD(G$8-$B$4+$C14,LEN($B14))+1,1))</f>
        <v/>
      </c>
      <c r="H14" s="10">
        <f>IF(OR($B14="",H$8=""),"",MID($B14,MOD(H$8-$B$4+$C14,LEN($B14))+1,1))</f>
        <v/>
      </c>
      <c r="I14" s="10">
        <f>IF(OR($B14="",I$8=""),"",MID($B14,MOD(I$8-$B$4+$C14,LEN($B14))+1,1))</f>
        <v/>
      </c>
      <c r="J14" s="10">
        <f>IF(OR($B14="",J$8=""),"",MID($B14,MOD(J$8-$B$4+$C14,LEN($B14))+1,1))</f>
        <v/>
      </c>
      <c r="K14" s="10">
        <f>IF(OR($B14="",K$8=""),"",MID($B14,MOD(K$8-$B$4+$C14,LEN($B14))+1,1))</f>
        <v/>
      </c>
      <c r="L14" s="10">
        <f>IF(OR($B14="",L$8=""),"",MID($B14,MOD(L$8-$B$4+$C14,LEN($B14))+1,1))</f>
        <v/>
      </c>
      <c r="M14" s="10">
        <f>IF(OR($B14="",M$8=""),"",MID($B14,MOD(M$8-$B$4+$C14,LEN($B14))+1,1))</f>
        <v/>
      </c>
      <c r="N14" s="10">
        <f>IF(OR($B14="",N$8=""),"",MID($B14,MOD(N$8-$B$4+$C14,LEN($B14))+1,1))</f>
        <v/>
      </c>
      <c r="O14" s="10">
        <f>IF(OR($B14="",O$8=""),"",MID($B14,MOD(O$8-$B$4+$C14,LEN($B14))+1,1))</f>
        <v/>
      </c>
      <c r="P14" s="10">
        <f>IF(OR($B14="",P$8=""),"",MID($B14,MOD(P$8-$B$4+$C14,LEN($B14))+1,1))</f>
        <v/>
      </c>
      <c r="Q14" s="10">
        <f>IF(OR($B14="",Q$8=""),"",MID($B14,MOD(Q$8-$B$4+$C14,LEN($B14))+1,1))</f>
        <v/>
      </c>
      <c r="R14" s="10">
        <f>IF(OR($B14="",R$8=""),"",MID($B14,MOD(R$8-$B$4+$C14,LEN($B14))+1,1))</f>
        <v/>
      </c>
      <c r="S14" s="10">
        <f>IF(OR($B14="",S$8=""),"",MID($B14,MOD(S$8-$B$4+$C14,LEN($B14))+1,1))</f>
        <v/>
      </c>
      <c r="T14" s="10">
        <f>IF(OR($B14="",T$8=""),"",MID($B14,MOD(T$8-$B$4+$C14,LEN($B14))+1,1))</f>
        <v/>
      </c>
      <c r="U14" s="10">
        <f>IF(OR($B14="",U$8=""),"",MID($B14,MOD(U$8-$B$4+$C14,LEN($B14))+1,1))</f>
        <v/>
      </c>
      <c r="V14" s="10">
        <f>IF(OR($B14="",V$8=""),"",MID($B14,MOD(V$8-$B$4+$C14,LEN($B14))+1,1))</f>
        <v/>
      </c>
      <c r="W14" s="10">
        <f>IF(OR($B14="",W$8=""),"",MID($B14,MOD(W$8-$B$4+$C14,LEN($B14))+1,1))</f>
        <v/>
      </c>
      <c r="X14" s="10">
        <f>IF(OR($B14="",X$8=""),"",MID($B14,MOD(X$8-$B$4+$C14,LEN($B14))+1,1))</f>
        <v/>
      </c>
      <c r="Y14" s="10">
        <f>IF(OR($B14="",Y$8=""),"",MID($B14,MOD(Y$8-$B$4+$C14,LEN($B14))+1,1))</f>
        <v/>
      </c>
      <c r="Z14" s="10">
        <f>IF(OR($B14="",Z$8=""),"",MID($B14,MOD(Z$8-$B$4+$C14,LEN($B14))+1,1))</f>
        <v/>
      </c>
      <c r="AA14" s="10">
        <f>IF(OR($B14="",AA$8=""),"",MID($B14,MOD(AA$8-$B$4+$C14,LEN($B14))+1,1))</f>
        <v/>
      </c>
      <c r="AB14" s="10">
        <f>IF(OR($B14="",AB$8=""),"",MID($B14,MOD(AB$8-$B$4+$C14,LEN($B14))+1,1))</f>
        <v/>
      </c>
      <c r="AC14" s="10">
        <f>IF(OR($B14="",AC$8=""),"",MID($B14,MOD(AC$8-$B$4+$C14,LEN($B14))+1,1))</f>
        <v/>
      </c>
      <c r="AD14" s="10">
        <f>IF(OR($B14="",AD$8=""),"",MID($B14,MOD(AD$8-$B$4+$C14,LEN($B14))+1,1))</f>
        <v/>
      </c>
      <c r="AE14" s="10">
        <f>IF(OR($B14="",AE$8=""),"",MID($B14,MOD(AE$8-$B$4+$C14,LEN($B14))+1,1))</f>
        <v/>
      </c>
      <c r="AF14" s="10">
        <f>IF(OR($B14="",AF$8=""),"",MID($B14,MOD(AF$8-$B$4+$C14,LEN($B14))+1,1))</f>
        <v/>
      </c>
      <c r="AG14" s="10">
        <f>IF(OR($B14="",AG$8=""),"",MID($B14,MOD(AG$8-$B$4+$C14,LEN($B14))+1,1))</f>
        <v/>
      </c>
      <c r="AH14" s="10">
        <f>IF(OR($B14="",AH$8=""),"",MID($B14,MOD(AH$8-$B$4+$C14,LEN($B14))+1,1))</f>
        <v/>
      </c>
      <c r="AI14" s="11">
        <f>COUNTIF(D14:AH14,"D")+COUNTIF(D14:AH14,"E")+COUNTIF(D14:AH14,"N")</f>
        <v/>
      </c>
      <c r="AJ14" s="11">
        <f>AI14*$B$5</f>
        <v/>
      </c>
    </row>
    <row r="15">
      <c r="A15" s="12" t="inlineStr">
        <is>
          <t>Day crews working</t>
        </is>
      </c>
      <c r="B15" s="13" t="inlineStr"/>
      <c r="C15" s="13" t="inlineStr"/>
      <c r="D15" s="11">
        <f>IF(D$8="","",COUNTIF(D9:D14,"D"))</f>
        <v/>
      </c>
      <c r="E15" s="11">
        <f>IF(E$8="","",COUNTIF(E9:E14,"D"))</f>
        <v/>
      </c>
      <c r="F15" s="11">
        <f>IF(F$8="","",COUNTIF(F9:F14,"D"))</f>
        <v/>
      </c>
      <c r="G15" s="11">
        <f>IF(G$8="","",COUNTIF(G9:G14,"D"))</f>
        <v/>
      </c>
      <c r="H15" s="11">
        <f>IF(H$8="","",COUNTIF(H9:H14,"D"))</f>
        <v/>
      </c>
      <c r="I15" s="11">
        <f>IF(I$8="","",COUNTIF(I9:I14,"D"))</f>
        <v/>
      </c>
      <c r="J15" s="11">
        <f>IF(J$8="","",COUNTIF(J9:J14,"D"))</f>
        <v/>
      </c>
      <c r="K15" s="11">
        <f>IF(K$8="","",COUNTIF(K9:K14,"D"))</f>
        <v/>
      </c>
      <c r="L15" s="11">
        <f>IF(L$8="","",COUNTIF(L9:L14,"D"))</f>
        <v/>
      </c>
      <c r="M15" s="11">
        <f>IF(M$8="","",COUNTIF(M9:M14,"D"))</f>
        <v/>
      </c>
      <c r="N15" s="11">
        <f>IF(N$8="","",COUNTIF(N9:N14,"D"))</f>
        <v/>
      </c>
      <c r="O15" s="11">
        <f>IF(O$8="","",COUNTIF(O9:O14,"D"))</f>
        <v/>
      </c>
      <c r="P15" s="11">
        <f>IF(P$8="","",COUNTIF(P9:P14,"D"))</f>
        <v/>
      </c>
      <c r="Q15" s="11">
        <f>IF(Q$8="","",COUNTIF(Q9:Q14,"D"))</f>
        <v/>
      </c>
      <c r="R15" s="11">
        <f>IF(R$8="","",COUNTIF(R9:R14,"D"))</f>
        <v/>
      </c>
      <c r="S15" s="11">
        <f>IF(S$8="","",COUNTIF(S9:S14,"D"))</f>
        <v/>
      </c>
      <c r="T15" s="11">
        <f>IF(T$8="","",COUNTIF(T9:T14,"D"))</f>
        <v/>
      </c>
      <c r="U15" s="11">
        <f>IF(U$8="","",COUNTIF(U9:U14,"D"))</f>
        <v/>
      </c>
      <c r="V15" s="11">
        <f>IF(V$8="","",COUNTIF(V9:V14,"D"))</f>
        <v/>
      </c>
      <c r="W15" s="11">
        <f>IF(W$8="","",COUNTIF(W9:W14,"D"))</f>
        <v/>
      </c>
      <c r="X15" s="11">
        <f>IF(X$8="","",COUNTIF(X9:X14,"D"))</f>
        <v/>
      </c>
      <c r="Y15" s="11">
        <f>IF(Y$8="","",COUNTIF(Y9:Y14,"D"))</f>
        <v/>
      </c>
      <c r="Z15" s="11">
        <f>IF(Z$8="","",COUNTIF(Z9:Z14,"D"))</f>
        <v/>
      </c>
      <c r="AA15" s="11">
        <f>IF(AA$8="","",COUNTIF(AA9:AA14,"D"))</f>
        <v/>
      </c>
      <c r="AB15" s="11">
        <f>IF(AB$8="","",COUNTIF(AB9:AB14,"D"))</f>
        <v/>
      </c>
      <c r="AC15" s="11">
        <f>IF(AC$8="","",COUNTIF(AC9:AC14,"D"))</f>
        <v/>
      </c>
      <c r="AD15" s="11">
        <f>IF(AD$8="","",COUNTIF(AD9:AD14,"D"))</f>
        <v/>
      </c>
      <c r="AE15" s="11">
        <f>IF(AE$8="","",COUNTIF(AE9:AE14,"D"))</f>
        <v/>
      </c>
      <c r="AF15" s="11">
        <f>IF(AF$8="","",COUNTIF(AF9:AF14,"D"))</f>
        <v/>
      </c>
      <c r="AG15" s="11">
        <f>IF(AG$8="","",COUNTIF(AG9:AG14,"D"))</f>
        <v/>
      </c>
      <c r="AH15" s="11">
        <f>IF(AH$8="","",COUNTIF(AH9:AH14,"D"))</f>
        <v/>
      </c>
    </row>
    <row r="16">
      <c r="A16" s="12" t="inlineStr">
        <is>
          <t>Evening crews working</t>
        </is>
      </c>
      <c r="B16" s="13" t="inlineStr"/>
      <c r="C16" s="13" t="inlineStr"/>
      <c r="D16" s="11">
        <f>IF(D$8="","",COUNTIF(D9:D14,"E"))</f>
        <v/>
      </c>
      <c r="E16" s="11">
        <f>IF(E$8="","",COUNTIF(E9:E14,"E"))</f>
        <v/>
      </c>
      <c r="F16" s="11">
        <f>IF(F$8="","",COUNTIF(F9:F14,"E"))</f>
        <v/>
      </c>
      <c r="G16" s="11">
        <f>IF(G$8="","",COUNTIF(G9:G14,"E"))</f>
        <v/>
      </c>
      <c r="H16" s="11">
        <f>IF(H$8="","",COUNTIF(H9:H14,"E"))</f>
        <v/>
      </c>
      <c r="I16" s="11">
        <f>IF(I$8="","",COUNTIF(I9:I14,"E"))</f>
        <v/>
      </c>
      <c r="J16" s="11">
        <f>IF(J$8="","",COUNTIF(J9:J14,"E"))</f>
        <v/>
      </c>
      <c r="K16" s="11">
        <f>IF(K$8="","",COUNTIF(K9:K14,"E"))</f>
        <v/>
      </c>
      <c r="L16" s="11">
        <f>IF(L$8="","",COUNTIF(L9:L14,"E"))</f>
        <v/>
      </c>
      <c r="M16" s="11">
        <f>IF(M$8="","",COUNTIF(M9:M14,"E"))</f>
        <v/>
      </c>
      <c r="N16" s="11">
        <f>IF(N$8="","",COUNTIF(N9:N14,"E"))</f>
        <v/>
      </c>
      <c r="O16" s="11">
        <f>IF(O$8="","",COUNTIF(O9:O14,"E"))</f>
        <v/>
      </c>
      <c r="P16" s="11">
        <f>IF(P$8="","",COUNTIF(P9:P14,"E"))</f>
        <v/>
      </c>
      <c r="Q16" s="11">
        <f>IF(Q$8="","",COUNTIF(Q9:Q14,"E"))</f>
        <v/>
      </c>
      <c r="R16" s="11">
        <f>IF(R$8="","",COUNTIF(R9:R14,"E"))</f>
        <v/>
      </c>
      <c r="S16" s="11">
        <f>IF(S$8="","",COUNTIF(S9:S14,"E"))</f>
        <v/>
      </c>
      <c r="T16" s="11">
        <f>IF(T$8="","",COUNTIF(T9:T14,"E"))</f>
        <v/>
      </c>
      <c r="U16" s="11">
        <f>IF(U$8="","",COUNTIF(U9:U14,"E"))</f>
        <v/>
      </c>
      <c r="V16" s="11">
        <f>IF(V$8="","",COUNTIF(V9:V14,"E"))</f>
        <v/>
      </c>
      <c r="W16" s="11">
        <f>IF(W$8="","",COUNTIF(W9:W14,"E"))</f>
        <v/>
      </c>
      <c r="X16" s="11">
        <f>IF(X$8="","",COUNTIF(X9:X14,"E"))</f>
        <v/>
      </c>
      <c r="Y16" s="11">
        <f>IF(Y$8="","",COUNTIF(Y9:Y14,"E"))</f>
        <v/>
      </c>
      <c r="Z16" s="11">
        <f>IF(Z$8="","",COUNTIF(Z9:Z14,"E"))</f>
        <v/>
      </c>
      <c r="AA16" s="11">
        <f>IF(AA$8="","",COUNTIF(AA9:AA14,"E"))</f>
        <v/>
      </c>
      <c r="AB16" s="11">
        <f>IF(AB$8="","",COUNTIF(AB9:AB14,"E"))</f>
        <v/>
      </c>
      <c r="AC16" s="11">
        <f>IF(AC$8="","",COUNTIF(AC9:AC14,"E"))</f>
        <v/>
      </c>
      <c r="AD16" s="11">
        <f>IF(AD$8="","",COUNTIF(AD9:AD14,"E"))</f>
        <v/>
      </c>
      <c r="AE16" s="11">
        <f>IF(AE$8="","",COUNTIF(AE9:AE14,"E"))</f>
        <v/>
      </c>
      <c r="AF16" s="11">
        <f>IF(AF$8="","",COUNTIF(AF9:AF14,"E"))</f>
        <v/>
      </c>
      <c r="AG16" s="11">
        <f>IF(AG$8="","",COUNTIF(AG9:AG14,"E"))</f>
        <v/>
      </c>
      <c r="AH16" s="11">
        <f>IF(AH$8="","",COUNTIF(AH9:AH14,"E"))</f>
        <v/>
      </c>
    </row>
    <row r="17">
      <c r="A17" s="12" t="inlineStr">
        <is>
          <t>Night crews working</t>
        </is>
      </c>
      <c r="B17" s="13" t="inlineStr"/>
      <c r="C17" s="13" t="inlineStr"/>
      <c r="D17" s="11">
        <f>IF(D$8="","",COUNTIF(D9:D14,"N"))</f>
        <v/>
      </c>
      <c r="E17" s="11">
        <f>IF(E$8="","",COUNTIF(E9:E14,"N"))</f>
        <v/>
      </c>
      <c r="F17" s="11">
        <f>IF(F$8="","",COUNTIF(F9:F14,"N"))</f>
        <v/>
      </c>
      <c r="G17" s="11">
        <f>IF(G$8="","",COUNTIF(G9:G14,"N"))</f>
        <v/>
      </c>
      <c r="H17" s="11">
        <f>IF(H$8="","",COUNTIF(H9:H14,"N"))</f>
        <v/>
      </c>
      <c r="I17" s="11">
        <f>IF(I$8="","",COUNTIF(I9:I14,"N"))</f>
        <v/>
      </c>
      <c r="J17" s="11">
        <f>IF(J$8="","",COUNTIF(J9:J14,"N"))</f>
        <v/>
      </c>
      <c r="K17" s="11">
        <f>IF(K$8="","",COUNTIF(K9:K14,"N"))</f>
        <v/>
      </c>
      <c r="L17" s="11">
        <f>IF(L$8="","",COUNTIF(L9:L14,"N"))</f>
        <v/>
      </c>
      <c r="M17" s="11">
        <f>IF(M$8="","",COUNTIF(M9:M14,"N"))</f>
        <v/>
      </c>
      <c r="N17" s="11">
        <f>IF(N$8="","",COUNTIF(N9:N14,"N"))</f>
        <v/>
      </c>
      <c r="O17" s="11">
        <f>IF(O$8="","",COUNTIF(O9:O14,"N"))</f>
        <v/>
      </c>
      <c r="P17" s="11">
        <f>IF(P$8="","",COUNTIF(P9:P14,"N"))</f>
        <v/>
      </c>
      <c r="Q17" s="11">
        <f>IF(Q$8="","",COUNTIF(Q9:Q14,"N"))</f>
        <v/>
      </c>
      <c r="R17" s="11">
        <f>IF(R$8="","",COUNTIF(R9:R14,"N"))</f>
        <v/>
      </c>
      <c r="S17" s="11">
        <f>IF(S$8="","",COUNTIF(S9:S14,"N"))</f>
        <v/>
      </c>
      <c r="T17" s="11">
        <f>IF(T$8="","",COUNTIF(T9:T14,"N"))</f>
        <v/>
      </c>
      <c r="U17" s="11">
        <f>IF(U$8="","",COUNTIF(U9:U14,"N"))</f>
        <v/>
      </c>
      <c r="V17" s="11">
        <f>IF(V$8="","",COUNTIF(V9:V14,"N"))</f>
        <v/>
      </c>
      <c r="W17" s="11">
        <f>IF(W$8="","",COUNTIF(W9:W14,"N"))</f>
        <v/>
      </c>
      <c r="X17" s="11">
        <f>IF(X$8="","",COUNTIF(X9:X14,"N"))</f>
        <v/>
      </c>
      <c r="Y17" s="11">
        <f>IF(Y$8="","",COUNTIF(Y9:Y14,"N"))</f>
        <v/>
      </c>
      <c r="Z17" s="11">
        <f>IF(Z$8="","",COUNTIF(Z9:Z14,"N"))</f>
        <v/>
      </c>
      <c r="AA17" s="11">
        <f>IF(AA$8="","",COUNTIF(AA9:AA14,"N"))</f>
        <v/>
      </c>
      <c r="AB17" s="11">
        <f>IF(AB$8="","",COUNTIF(AB9:AB14,"N"))</f>
        <v/>
      </c>
      <c r="AC17" s="11">
        <f>IF(AC$8="","",COUNTIF(AC9:AC14,"N"))</f>
        <v/>
      </c>
      <c r="AD17" s="11">
        <f>IF(AD$8="","",COUNTIF(AD9:AD14,"N"))</f>
        <v/>
      </c>
      <c r="AE17" s="11">
        <f>IF(AE$8="","",COUNTIF(AE9:AE14,"N"))</f>
        <v/>
      </c>
      <c r="AF17" s="11">
        <f>IF(AF$8="","",COUNTIF(AF9:AF14,"N"))</f>
        <v/>
      </c>
      <c r="AG17" s="11">
        <f>IF(AG$8="","",COUNTIF(AG9:AG14,"N"))</f>
        <v/>
      </c>
      <c r="AH17" s="11">
        <f>IF(AH$8="","",COUNTIF(AH9:AH14,"N"))</f>
        <v/>
      </c>
    </row>
    <row r="19">
      <c r="A19" s="14" t="inlineStr">
        <is>
          <t>Example: 4 on, 4 off with 12-hour shifts. Keep the cycle start date the same every month and the rotation carries on correctly; just change the first day of the month. Replace the patterns to use your own rotation.</t>
        </is>
      </c>
    </row>
    <row r="21">
      <c r="A21" s="15" t="inlineStr">
        <is>
          <t>Free template from workzenly.com</t>
        </is>
      </c>
    </row>
  </sheetData>
  <conditionalFormatting sqref="D9:AH14">
    <cfRule type="cellIs" priority="1" operator="equal" dxfId="0">
      <formula>"D"</formula>
    </cfRule>
    <cfRule type="cellIs" priority="2" operator="equal" dxfId="1">
      <formula>"E"</formula>
    </cfRule>
    <cfRule type="cellIs" priority="3" operator="equal" dxfId="2">
      <formula>"N"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2026-11-07T10:29:28Z</dcterms:created>
  <dcterms:modified xmlns:dcterms="http://purl.org/dc/terms/" xmlns:xsi="http://www.w3.org/2001/XMLSchema-instance" xsi:type="dcterms:W3CDTF">2026-11-07T10:29:28Z</dcterms:modified>
</cp:coreProperties>
</file>